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12) 21.09.2023\Решение 270 О внес изм в № 171 О бюджете на 2023-2025\"/>
    </mc:Choice>
  </mc:AlternateContent>
  <bookViews>
    <workbookView xWindow="0" yWindow="0" windowWidth="28800" windowHeight="12435"/>
  </bookViews>
  <sheets>
    <sheet name="доходы 2023" sheetId="15" r:id="rId1"/>
  </sheets>
  <definedNames>
    <definedName name="_xlnm.Print_Area" localSheetId="0">'доходы 2023'!$A$1:$F$138</definedName>
  </definedNames>
  <calcPr calcId="152511"/>
</workbook>
</file>

<file path=xl/calcChain.xml><?xml version="1.0" encoding="utf-8"?>
<calcChain xmlns="http://schemas.openxmlformats.org/spreadsheetml/2006/main">
  <c r="E133" i="15" l="1"/>
  <c r="E14" i="15" l="1"/>
  <c r="D105" i="15" l="1"/>
  <c r="D104" i="15"/>
  <c r="E13" i="15" l="1"/>
  <c r="E131" i="15" l="1"/>
  <c r="E121" i="15" l="1"/>
  <c r="D71" i="15" l="1"/>
  <c r="E72" i="15"/>
  <c r="D72" i="15"/>
  <c r="F74" i="15"/>
  <c r="E69" i="15"/>
  <c r="E68" i="15" s="1"/>
  <c r="E65" i="15" s="1"/>
  <c r="F70" i="15"/>
  <c r="F69" i="15" s="1"/>
  <c r="D69" i="15"/>
  <c r="F67" i="15"/>
  <c r="D66" i="15"/>
  <c r="E66" i="15"/>
  <c r="E46" i="15"/>
  <c r="E45" i="15"/>
  <c r="E63" i="15"/>
  <c r="E62" i="15" s="1"/>
  <c r="D62" i="15"/>
  <c r="D63" i="15"/>
  <c r="F64" i="15"/>
  <c r="F63" i="15" s="1"/>
  <c r="F62" i="15" s="1"/>
  <c r="F56" i="15"/>
  <c r="F47" i="15"/>
  <c r="F46" i="15"/>
  <c r="F48" i="15"/>
  <c r="D42" i="15"/>
  <c r="F54" i="15"/>
  <c r="F58" i="15"/>
  <c r="F59" i="15"/>
  <c r="F60" i="15"/>
  <c r="F61" i="15"/>
  <c r="D21" i="15"/>
  <c r="F57" i="15" l="1"/>
  <c r="E12" i="15"/>
  <c r="F40" i="15"/>
  <c r="F38" i="15"/>
  <c r="F34" i="15"/>
  <c r="F32" i="15"/>
  <c r="F31" i="15"/>
  <c r="F28" i="15"/>
  <c r="F26" i="15"/>
  <c r="F24" i="15"/>
  <c r="F23" i="15"/>
  <c r="F15" i="15"/>
  <c r="F16" i="15"/>
  <c r="F17" i="15"/>
  <c r="F18" i="15"/>
  <c r="F19" i="15"/>
  <c r="F20" i="15"/>
  <c r="F14" i="15"/>
  <c r="F13" i="15" l="1"/>
  <c r="F12" i="15" s="1"/>
  <c r="F137" i="15"/>
  <c r="F136" i="15" s="1"/>
  <c r="E136" i="15"/>
  <c r="D136" i="15"/>
  <c r="E123" i="15"/>
  <c r="D110" i="15" l="1"/>
  <c r="E117" i="15"/>
  <c r="F117" i="15"/>
  <c r="F111" i="15"/>
  <c r="F113" i="15"/>
  <c r="E114" i="15"/>
  <c r="E112" i="15"/>
  <c r="E109" i="15"/>
  <c r="F109" i="15" s="1"/>
  <c r="D106" i="15"/>
  <c r="E110" i="15" l="1"/>
  <c r="E106" i="15"/>
  <c r="D53" i="15"/>
  <c r="E53" i="15" l="1"/>
  <c r="F53" i="15"/>
  <c r="F49" i="15"/>
  <c r="E43" i="15"/>
  <c r="F44" i="15"/>
  <c r="E78" i="15" l="1"/>
  <c r="F90" i="15"/>
  <c r="F88" i="15"/>
  <c r="F103" i="15"/>
  <c r="F102" i="15" s="1"/>
  <c r="F101" i="15" s="1"/>
  <c r="F100" i="15"/>
  <c r="F99" i="15"/>
  <c r="F98" i="15"/>
  <c r="F97" i="15"/>
  <c r="F96" i="15"/>
  <c r="F95" i="15"/>
  <c r="F94" i="15"/>
  <c r="F93" i="15"/>
  <c r="F92" i="15"/>
  <c r="F91" i="15"/>
  <c r="F89" i="15"/>
  <c r="F87" i="15"/>
  <c r="F86" i="15"/>
  <c r="F85" i="15"/>
  <c r="F84" i="15"/>
  <c r="F83" i="15"/>
  <c r="F82" i="15"/>
  <c r="F81" i="15"/>
  <c r="F80" i="15"/>
  <c r="F79" i="15"/>
  <c r="D134" i="15"/>
  <c r="D130" i="15"/>
  <c r="F123" i="15"/>
  <c r="D120" i="15"/>
  <c r="F120" i="15" s="1"/>
  <c r="F119" i="15"/>
  <c r="F116" i="15"/>
  <c r="D102" i="15"/>
  <c r="D101" i="15" s="1"/>
  <c r="D78" i="15"/>
  <c r="D76" i="15"/>
  <c r="D75" i="15"/>
  <c r="D68" i="15"/>
  <c r="D57" i="15"/>
  <c r="D55" i="15"/>
  <c r="D51" i="15"/>
  <c r="D49" i="15"/>
  <c r="D46" i="15"/>
  <c r="D43" i="15"/>
  <c r="D39" i="15"/>
  <c r="D37" i="15"/>
  <c r="D33" i="15"/>
  <c r="D30" i="15"/>
  <c r="D29" i="15" s="1"/>
  <c r="D27" i="15"/>
  <c r="D25" i="15"/>
  <c r="D22" i="15"/>
  <c r="D13" i="15"/>
  <c r="D12" i="15" s="1"/>
  <c r="F127" i="15"/>
  <c r="F125" i="15"/>
  <c r="F121" i="15"/>
  <c r="F115" i="15"/>
  <c r="E134" i="15"/>
  <c r="F108" i="15"/>
  <c r="F107" i="15"/>
  <c r="F106" i="15" s="1"/>
  <c r="F114" i="15"/>
  <c r="F118" i="15"/>
  <c r="F132" i="15"/>
  <c r="F133" i="15"/>
  <c r="F124" i="15"/>
  <c r="F126" i="15"/>
  <c r="F128" i="15"/>
  <c r="F129" i="15"/>
  <c r="F76" i="15"/>
  <c r="F75" i="15" s="1"/>
  <c r="F43" i="15"/>
  <c r="F39" i="15"/>
  <c r="E71" i="15"/>
  <c r="F72" i="15"/>
  <c r="F71" i="15" s="1"/>
  <c r="E102" i="15"/>
  <c r="E101" i="15" s="1"/>
  <c r="E130" i="15"/>
  <c r="E75" i="15"/>
  <c r="F68" i="15"/>
  <c r="F66" i="15"/>
  <c r="E57" i="15"/>
  <c r="E55" i="15"/>
  <c r="E42" i="15" s="1"/>
  <c r="F55" i="15"/>
  <c r="E51" i="15"/>
  <c r="F51" i="15"/>
  <c r="E49" i="15"/>
  <c r="E25" i="15"/>
  <c r="F25" i="15"/>
  <c r="E37" i="15"/>
  <c r="E36" i="15" s="1"/>
  <c r="F37" i="15"/>
  <c r="E33" i="15"/>
  <c r="F33" i="15"/>
  <c r="E30" i="15"/>
  <c r="F30" i="15"/>
  <c r="E27" i="15"/>
  <c r="F27" i="15"/>
  <c r="E22" i="15"/>
  <c r="F22" i="15"/>
  <c r="E122" i="15"/>
  <c r="F45" i="15"/>
  <c r="F112" i="15"/>
  <c r="D122" i="15"/>
  <c r="F131" i="15"/>
  <c r="F135" i="15"/>
  <c r="F134" i="15" s="1"/>
  <c r="F36" i="15" l="1"/>
  <c r="F42" i="15"/>
  <c r="D36" i="15"/>
  <c r="E21" i="15"/>
  <c r="D65" i="15"/>
  <c r="D41" i="15" s="1"/>
  <c r="D11" i="15"/>
  <c r="E41" i="15"/>
  <c r="F65" i="15"/>
  <c r="F41" i="15" s="1"/>
  <c r="D45" i="15"/>
  <c r="E29" i="15"/>
  <c r="E11" i="15" s="1"/>
  <c r="E10" i="15" s="1"/>
  <c r="E138" i="15" s="1"/>
  <c r="F110" i="15"/>
  <c r="F21" i="15"/>
  <c r="F29" i="15"/>
  <c r="E105" i="15"/>
  <c r="E104" i="15" s="1"/>
  <c r="F130" i="15"/>
  <c r="F78" i="15"/>
  <c r="F122" i="15"/>
  <c r="F11" i="15" l="1"/>
  <c r="D10" i="15"/>
  <c r="D138" i="15" s="1"/>
  <c r="F105" i="15"/>
  <c r="F104" i="15" s="1"/>
  <c r="F138" i="15" l="1"/>
  <c r="F10" i="15"/>
</calcChain>
</file>

<file path=xl/sharedStrings.xml><?xml version="1.0" encoding="utf-8"?>
<sst xmlns="http://schemas.openxmlformats.org/spreadsheetml/2006/main" count="265" uniqueCount="265">
  <si>
    <t>1 06 06023 05 0000 110</t>
  </si>
  <si>
    <t>Земельный налог, взимаемый по ставке, установленной подпунктом 2 пункта 1 статьи 394 Налогового кодекса Российской Федерации, применяемым к объектам налогообложения, расположенным в границах межселенных территорий</t>
  </si>
  <si>
    <t>Налоговые доходы</t>
  </si>
  <si>
    <t>Неналоговые доходы</t>
  </si>
  <si>
    <t>000 1 05 01000 00 0000 110</t>
  </si>
  <si>
    <t>000 1 05 00000 00 0000 000</t>
  </si>
  <si>
    <t>000 1 01 02040 01 0000 110</t>
  </si>
  <si>
    <t>000 1 01 02030 01 0000 110</t>
  </si>
  <si>
    <t>000 1 01 02010 01 0000 110</t>
  </si>
  <si>
    <t>000 1 01 02000 01 0000 110</t>
  </si>
  <si>
    <t>000 1 01 00000 00 0000 000</t>
  </si>
  <si>
    <t>000 1 00 00000 00 0000 000</t>
  </si>
  <si>
    <t>000 1 06 00000 00 0000 000</t>
  </si>
  <si>
    <t>000 1 08 00000 00 0000 000</t>
  </si>
  <si>
    <t>000 1 08 03010 01 0000 110</t>
  </si>
  <si>
    <t>000 1 11 00000 00 0000 000</t>
  </si>
  <si>
    <t>000 1 11 03050 05 0000 120</t>
  </si>
  <si>
    <t>000 1 11 05000 00 0000 120</t>
  </si>
  <si>
    <t>000 1 11 05035 05 0000 120</t>
  </si>
  <si>
    <t>000 1 08 07150 01 0000 110</t>
  </si>
  <si>
    <t>000 1 12 00000 00 0000 000</t>
  </si>
  <si>
    <t>000 1 14 00000 00 0000 000</t>
  </si>
  <si>
    <t>000 1 14 01050 05 0000 410</t>
  </si>
  <si>
    <t>000 1 17 00000 00 0000 000</t>
  </si>
  <si>
    <t>000 1 17 05050 05 0000 180</t>
  </si>
  <si>
    <t>000 2 00 00000 00 0000 000</t>
  </si>
  <si>
    <t>000 2 02 00000 00 0000 000</t>
  </si>
  <si>
    <t>ВСЕГО ДОХОДОВ</t>
  </si>
  <si>
    <t>000 1 14 02053 05 0000 410</t>
  </si>
  <si>
    <t>Наименование кода классификации доходов</t>
  </si>
  <si>
    <t>000 1 11 05013 05 0000 120</t>
  </si>
  <si>
    <t>000 1 01 02020 01 0000 110</t>
  </si>
  <si>
    <t>000 1 12 01010 01 0000 120</t>
  </si>
  <si>
    <t>000 1 12 01030 01 0000 120</t>
  </si>
  <si>
    <t>000 1 05 01021 01 0000 110</t>
  </si>
  <si>
    <t>000 1 05 01011 01 0000 110</t>
  </si>
  <si>
    <t>000 1 05 03010 01 0000 110</t>
  </si>
  <si>
    <t>000 1 11 05025 05 0000 120</t>
  </si>
  <si>
    <t>к решению Думы Березовского района</t>
  </si>
  <si>
    <t>000 1 05 04020 02 0000 110</t>
  </si>
  <si>
    <t>1. НАЛОГОВЫЕ И НЕНАЛОГОВЫЕ ДОХОДЫ</t>
  </si>
  <si>
    <t>1.1. НАЛОГИ НА ПРИБЫЛЬ, ДОХОДЫ</t>
  </si>
  <si>
    <t>1.1.1. Налог на доходы физических лиц</t>
  </si>
  <si>
    <t>1.1.1.3.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</si>
  <si>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2. БЕЗВОЗМЕЗДНЫЕ ПОСТУПЛЕНИЯ</t>
  </si>
  <si>
    <t>2.1. Безвозмездные поступления от других бюджетов бюджетной системы Российской Федерации</t>
  </si>
  <si>
    <t>2.1.4. ИНЫЕ МЕЖБЮДЖЕТНЫЕ ТРАНСФЕРТЫ</t>
  </si>
  <si>
    <t>000 1 05 03000 01 0000 110</t>
  </si>
  <si>
    <t xml:space="preserve">2.1.2. Субсидии бюджетам бюджетной системы Российской Федерации (межбюджетные субсидии) </t>
  </si>
  <si>
    <t>000 1 11 05013 13 0000 120</t>
  </si>
  <si>
    <t>000 1 14 06013 13 0000 430</t>
  </si>
  <si>
    <t>000 1 11 09045 05 0000 120</t>
  </si>
  <si>
    <t>1.2. НАЛОГИ НА СОВОКУПНЫЙ ДОХОД</t>
  </si>
  <si>
    <t>1.2.1. Налог, взимаемый в связи с применением упрощенной системы налогообложения</t>
  </si>
  <si>
    <t>1.2.1.1. Налог, взимаемый с налогоплательщиков, выбравших в качестве объекта налогообложения доходы</t>
  </si>
  <si>
    <t>1.3. НАЛОГИ НА ИМУЩЕСТВО</t>
  </si>
  <si>
    <t>1.4. ГОСУДАРСТВЕННАЯ ПОШЛИНА</t>
  </si>
  <si>
    <t>1.5. ДОХОДЫ ОТ ИСПОЛЬЗОВАНИЯ ИМУЩЕСТВА, НАХОДЯЩЕГОСЯ В ГОСУДАРСТВЕННОЙ И МУНИЦИПАЛЬНОЙ СОБСТВЕННОСТИ</t>
  </si>
  <si>
    <t>1.6. ПЛАТЕЖИ ПРИ ПОЛЬЗОВАНИИ ПРИРОДНЫМИ РЕСУРСАМИ</t>
  </si>
  <si>
    <t>1.6.1. Плата за выбросы загрязняющих веществ в атмосферный воздух стационарными объектами</t>
  </si>
  <si>
    <t>000 1 06 06033 05 0000 110</t>
  </si>
  <si>
    <t>000 1 15 00000 00 0000 000</t>
  </si>
  <si>
    <t>000 1 15 02050 05 0000 140</t>
  </si>
  <si>
    <t>000 1 14 06013 05 0000 430</t>
  </si>
  <si>
    <t>2.1.3.1. Субвенции бюджетам муниципальных районов на выполнение передаваемых полномочий субъектов Российской Федерации</t>
  </si>
  <si>
    <t>2.1.3.2.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</si>
  <si>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000 2 02 15001 05 0000 150</t>
  </si>
  <si>
    <t>000 2 02 20000 00 0000 150</t>
  </si>
  <si>
    <t>000 2 02 25497 05 0000 150</t>
  </si>
  <si>
    <t>000 2 02 25519 05 0000 150</t>
  </si>
  <si>
    <t>000 2 02 25555 05 0000 150</t>
  </si>
  <si>
    <t>000 2 02 29999 05 0000 150</t>
  </si>
  <si>
    <t>000 2 02 30000 00 0000 150</t>
  </si>
  <si>
    <t>000 2 02 30024 05 0000 150</t>
  </si>
  <si>
    <t>000 2 02 30029 05 0000 150</t>
  </si>
  <si>
    <t>000 2 02 35118 05 0000 150</t>
  </si>
  <si>
    <t>000 2 02 35120 05 0000 150</t>
  </si>
  <si>
    <t>000 2 02 35135 05 0000 150</t>
  </si>
  <si>
    <t>000 2 02 35176 05 0000 150</t>
  </si>
  <si>
    <t>000 2 02 35930 05 0000 150</t>
  </si>
  <si>
    <t>000 2 02 40014 05 0000 150</t>
  </si>
  <si>
    <t>000 2 02 49999 05 0000 150</t>
  </si>
  <si>
    <t>000 1 12 01041 01 0000 120</t>
  </si>
  <si>
    <t>1.6.3. Плата за размещение отходов производства</t>
  </si>
  <si>
    <t>1.1.1.2.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</si>
  <si>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1.1.1.4.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</si>
  <si>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1.2.1.2.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</si>
  <si>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000 1 05 04000 02 0000 110</t>
  </si>
  <si>
    <t>000 1 06 06030 00 0000 110</t>
  </si>
  <si>
    <t>000 1 06 04011 02 0000 110</t>
  </si>
  <si>
    <t>000 1 06 04012 02 0000 110</t>
  </si>
  <si>
    <t>1.3.1. ТРАНСПОРТНЫЙ  НАЛОГ</t>
  </si>
  <si>
    <t>1.3.1.1. Транспортный налог с организаций</t>
  </si>
  <si>
    <t>1.3.1.2. Транспортный налог с физических лиц</t>
  </si>
  <si>
    <t xml:space="preserve">1.3.2. Земельный налог с организаций
</t>
  </si>
  <si>
    <t>000 1 08 03000 01 0000 110</t>
  </si>
  <si>
    <t>1.4.1. Государственная пошлина по делам, рассматриваемым в судах общей юрисдикции, мировыми судьями</t>
  </si>
  <si>
    <t>1.4.1.1.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</si>
  <si>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000 1 08 07000 01 0000 110</t>
  </si>
  <si>
    <t>1.4.2. Государственная пошлина за государственную регистрацию, а также за совершение прочих юридически значимых действий</t>
  </si>
  <si>
    <t>1.4.2.1. Государственная пошлина за выдачу разрешения на установку рекламной конструкции</t>
  </si>
  <si>
    <t xml:space="preserve">1.5.1. Проценты, полученные от предоставления бюджетных кредитов внутри страны
</t>
  </si>
  <si>
    <t>000 1 11 05010 00 0000 120</t>
  </si>
  <si>
    <t>1.5.2.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</si>
  <si>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1.5.2.1.1.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</si>
  <si>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000 1 11 05020 00 0000 120
</t>
  </si>
  <si>
    <t xml:space="preserve">000 1 11 05030 00 0000 120
</t>
  </si>
  <si>
    <t xml:space="preserve">000 1 11 09000 00 0000 120
</t>
  </si>
  <si>
    <t>000 1 12 01042 01 0000 120</t>
  </si>
  <si>
    <t xml:space="preserve">1.5.2.2.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</si>
  <si>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1.5.2.1.2.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</si>
  <si>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1.5.2.2.1.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</si>
  <si>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1.5.2.3.1.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</si>
  <si>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1.6.4. Плата за размещение твердых коммунальных отходов</t>
  </si>
  <si>
    <t>2.1.4.1.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</si>
  <si>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000 1 16 10129 01 0000 140</t>
  </si>
  <si>
    <t>000 1 16 01203 01 0000 140</t>
  </si>
  <si>
    <t>000 1 16 01053 01 0000 140</t>
  </si>
  <si>
    <t>000 1 16 01063 01 0000 140</t>
  </si>
  <si>
    <t>000 1 16 01073 01 0000 140</t>
  </si>
  <si>
    <t>000 1 16 01082 01 0000 140</t>
  </si>
  <si>
    <t>000 1 16 01083 01 0000 140</t>
  </si>
  <si>
    <t>000 1 16 01092 01 0000 140</t>
  </si>
  <si>
    <t>000 1 16 01192 01 0000 140</t>
  </si>
  <si>
    <t>000 1 16 10123 01 0000 140</t>
  </si>
  <si>
    <t>000 1 16 01193 01 0000 140</t>
  </si>
  <si>
    <t>1.3.2.1. Земельный налог с организаций, обладающих земельным участком, расположенным в границах межселенных территорий</t>
  </si>
  <si>
    <t>000 2 02 25304 05 0000 150</t>
  </si>
  <si>
    <t>2.1.2.8. Субсидии бюджетам муниципальных районов на поддержку отрасли культуры</t>
  </si>
  <si>
    <t>000 2 02 20041 05 0000 150</t>
  </si>
  <si>
    <t>000 2 02 20077 05 0000 150</t>
  </si>
  <si>
    <t>000 1 16 11050 01 0000 140</t>
  </si>
  <si>
    <t>000 2 02 10000 00 0000 150</t>
  </si>
  <si>
    <t>000 2 02 40000 00 0000 150</t>
  </si>
  <si>
    <t xml:space="preserve">1.2.2. Единый сельскохозяйственный налог </t>
  </si>
  <si>
    <t xml:space="preserve">1.2.2.1. Единый сельскохозяйственный налог </t>
  </si>
  <si>
    <t xml:space="preserve">1.2.3. Налог, взимаемый в связи с применением патентной системы налогообложения
</t>
  </si>
  <si>
    <t>1.2.3.1. Налог, взимаемый в связи с применением патентной системы налогообложения, зачисляемый в бюджеты муниципальных районов</t>
  </si>
  <si>
    <t>Приложение 1</t>
  </si>
  <si>
    <t>Код бюджетной классификации доходов</t>
  </si>
  <si>
    <t>000 2 02 45303 05 0000 150</t>
  </si>
  <si>
    <t xml:space="preserve">2.1.4.3. Прочие межбюджетные трансферты, передаваемые бюджетам муниципальных районов </t>
  </si>
  <si>
    <t>000 1 16 00000 00 0000 000</t>
  </si>
  <si>
    <t>000 1 16 07090 05 0000 140</t>
  </si>
  <si>
    <t>000 1 16 01153 01 0000 140</t>
  </si>
  <si>
    <t>000 1 01 02080 01 0000 110</t>
  </si>
  <si>
    <t>000 1 16 01173 01 0000 140</t>
  </si>
  <si>
    <t>1.9.13.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</si>
  <si>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1.9.14.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</si>
  <si>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1.5.2.3.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</si>
  <si>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000 1 06 04000 02 0000 110</t>
  </si>
  <si>
    <t>2.1.1. Дотации бюджетам бюджетной системы Российской Федерации</t>
  </si>
  <si>
    <t>2.1.1.1. Дотации бюджетам муниципальных районов на выравнивание бюджетной обеспеченности из бюджета субъекта Российской Федерации</t>
  </si>
  <si>
    <t xml:space="preserve">2.1.3. Субвенции бюджетам бюджетной системы Российской Федерации
</t>
  </si>
  <si>
    <t>000 2 02 15002 05 0000 150</t>
  </si>
  <si>
    <t>2.1.1.2 Дотации бюджетам муниципальных районов на поддержку мер по обеспечению сбалансированности бюджетов</t>
  </si>
  <si>
    <t>Доходы бюджета Березовского района на 2023 год</t>
  </si>
  <si>
    <t>1.5.1.1. Проценты, полученные от предоставления бюджетных кредитов внутри страны за счет средств бюджетов муниципальных районов</t>
  </si>
  <si>
    <t xml:space="preserve">1.5.2.1.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</si>
  <si>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000 1 16 01072 01 0000 140</t>
  </si>
  <si>
    <t>1.9.5.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</si>
  <si>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</si>
  <si>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000 1 16 02010 02 0000 140</t>
  </si>
  <si>
    <t>1.6.2. Плата за сбросы загрязняющих веществ в водные объекты</t>
  </si>
  <si>
    <t>000 2 02 25599 05 0000 150</t>
  </si>
  <si>
    <t xml:space="preserve">2.1.2.6. Субсидии бюджетам муниципальных районов на подготовку проектов межевания земельных участков и на проведение кадастровых работ
</t>
  </si>
  <si>
    <t>2.1.3.3.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</si>
  <si>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2.1.3.4.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</si>
  <si>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2.1.3.5. 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
</t>
  </si>
  <si>
    <t>2.1.3.6. 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Федерации»</t>
  </si>
  <si>
    <t>2.1.3.7. Субвенции бюджетам муниципальных районов на государственную регистрацию актов гражданского состояния</t>
  </si>
  <si>
    <t>000 2 02 25179 05 0000 150</t>
  </si>
  <si>
    <t>тыс. руб.</t>
  </si>
  <si>
    <t>Уточнение</t>
  </si>
  <si>
    <t>Уточненный план</t>
  </si>
  <si>
    <t>000 2 04 00000 00 0000 150</t>
  </si>
  <si>
    <t>000 2 04 05099 05 0000 150</t>
  </si>
  <si>
    <t>2.2. БЕЗВОЗМЕЗДНЫЕ ПОСТУПЛЕНИЯ ОТ НЕГОСУДАРСТВЕННЫХ ОРГАНИЗАЦИЙ</t>
  </si>
  <si>
    <t>2.2.1. Прочие безвозмездные поступления от негосудартсвенных организаций в бюджеты муниципальных районов</t>
  </si>
  <si>
    <t>000 2 02 20303 05 0000 150</t>
  </si>
  <si>
    <t>000 1 11 03000 00 0000 120</t>
  </si>
  <si>
    <t>000 1 14 01000 00 0000 410</t>
  </si>
  <si>
    <t>000 1 14 02000 00 0000 000</t>
  </si>
  <si>
    <t>000 1 14 02050 05 0000 410</t>
  </si>
  <si>
    <t>000 1 14 06000 00 0000 430</t>
  </si>
  <si>
    <t>000 1 14 06010 00 0000 430</t>
  </si>
  <si>
    <t>000 1 15 02000 00 0000 140</t>
  </si>
  <si>
    <t>000 1 17 05000 00 0000 180</t>
  </si>
  <si>
    <t>Утвержденный план решением Думы Березовского района от 23.03.2023 № 206</t>
  </si>
  <si>
    <t>000 1 16 07010 05 0000 140</t>
  </si>
  <si>
    <t>000 1 16 01142 01 0000 140</t>
  </si>
  <si>
    <t>000 1 16 01143 01 0000 140</t>
  </si>
  <si>
    <t>000 1 16 01163 01 0000 140</t>
  </si>
  <si>
    <t xml:space="preserve">000 1 11 07000 00 0000 120
</t>
  </si>
  <si>
    <t xml:space="preserve">1.5.3. Платежи от государственных и муниципальных унитарных предприятий
</t>
  </si>
  <si>
    <t>000 1 11 07015 05 0000 120</t>
  </si>
  <si>
    <t>1.5.3.1.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</si>
  <si>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1.5.4.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</si>
  <si>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1.5.4.1.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</si>
  <si>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1.1.1.5.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</si>
  <si>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2.1.4.2.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</si>
  <si>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000 2 02 19999 05 0000 150</t>
  </si>
  <si>
    <t>2.1.1.3.  Прочие дотации бюджетам муниципальных районов</t>
  </si>
  <si>
    <t>000 2 02 20300 05 0000 150</t>
  </si>
  <si>
    <t>2.1.2.6.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</si>
  <si>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2.1.2.7. Субсидии бюджетам муниципальных районов на реализацию мероприятий по обеспечению жильем молодых семей
</t>
  </si>
  <si>
    <t xml:space="preserve">2.1.2.1.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</si>
  <si>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2.1.2.2. Субсидии бюджетам муниципальных районов на софинансирование капитальных вложений в объекты муниципальной собственности
</t>
  </si>
  <si>
    <t xml:space="preserve">2.1.2.3.Субсидии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
</t>
  </si>
  <si>
    <t xml:space="preserve">2.1.2.4. Субсидии бюджетам муниципальных районов на обеспечение мероприятий по модернизации систем коммунальной инфраструктуры за счет средств бюджетов
</t>
  </si>
  <si>
    <t>2.1.2.5. 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</si>
  <si>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2.1.2.9. Субсидии бюджетам муниципальных районов на реализацию программ формирования современной городской среды
</t>
  </si>
  <si>
    <t>2.1.2.10. Прочие субсидии бюджетам муниципальных районов</t>
  </si>
  <si>
    <t>000 2 19 00000 00 0000 150</t>
  </si>
  <si>
    <t>000 2 19 60010 05 0000 150</t>
  </si>
  <si>
    <t>2.3. ВОЗВРАТ ОСТАТКОВ СУБСИДИЙ, СУБВЕНЦИЙ И ИНЫХ МЕЖБЮДЖЕТНЫХ ТРАНСФЕРТОВ, ИМЕЮЩИХ ЦЕЛЕВОЕ НАЗНАЧЕНИЕ, ПРОШЛЫХ ЛЕТ</t>
  </si>
  <si>
    <t>2.3.1. 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</si>
  <si>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1.1.1.1.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</si>
  <si>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000 1 01 02130 01 0000 110</t>
  </si>
  <si>
    <t>000 1 01 02140 01 0000 110</t>
  </si>
  <si>
    <t>1.1.1.6.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</si>
  <si>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1.1.1.7.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</si>
  <si>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000 1 13 00000 00 0000 000</t>
  </si>
  <si>
    <t>1.7. ДОХОДЫ ОТ ОКАЗАНИЯ ПЛАТНЫХ УСЛУГ И КОМПЕНСАЦИИ ЗАТРАТ ГОСУДАРСТВА</t>
  </si>
  <si>
    <t xml:space="preserve">000 1 13 02000 00 0000 130
</t>
  </si>
  <si>
    <t>000 1 13 02995 05 0000 130</t>
  </si>
  <si>
    <t>1.7.1.1.  Прочие доходы от компенсации затрат бюджетов муниципальных районов</t>
  </si>
  <si>
    <t>1.7.1. Доходы от компенсации затрат государства</t>
  </si>
  <si>
    <t>1.8. ДОХОДЫ ОТ ПРОДАЖИ МАТЕРИАЛЬНЫХ И НЕМАТЕРИАЛЬНЫХ  АКТИВОВ</t>
  </si>
  <si>
    <t>1.8.1. Доходы от продажи квартир</t>
  </si>
  <si>
    <t>1.8.2.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</si>
  <si>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1.8.2.1.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</si>
  <si>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1.8.3. Доходы от продажи земельных участков, находящихся в государственной и муниципальной собственности
</t>
  </si>
  <si>
    <t>1.8.3.1. Доходы от продажи земельных участков, государственная собственность на которые не разграничена</t>
  </si>
  <si>
    <t>1.8.3.1.1.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</si>
  <si>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1.8.3.1.2.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</si>
  <si>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1.9. АДМИНИСТРАТИВНЫЕ ПЛАТЕЖИ И СБОРЫ</t>
  </si>
  <si>
    <t xml:space="preserve">1.9.1. Платежи, взимаемые государственными и муниципальными органами (организациями) за выполнение определенных функций
</t>
  </si>
  <si>
    <t>1.9.1.1.  Платежи, взимаемые органами местного самоуправления (организациями) муниципальных районов за выполнение определенных функций</t>
  </si>
  <si>
    <t>1.10. ШТРАФЫ,САНКЦИИ, ВОЗМЕЩЕНИЕ УЩЕРБА</t>
  </si>
  <si>
    <t>1.10.1.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</si>
  <si>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1.10.2.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</si>
  <si>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1.10.3.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</si>
  <si>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1.10.4.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</si>
  <si>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1.10.6.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</si>
  <si>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1.10.7.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</si>
  <si>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1.10.8.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</si>
  <si>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1.10.9.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</si>
  <si>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1.10.10.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</si>
  <si>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1.10.11.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</si>
  <si>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1.10.12.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</si>
  <si>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1.10.13.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</si>
  <si>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1.10.14.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</si>
  <si>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1.10.15.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</si>
  <si>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1.10.16.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</si>
  <si>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1.10.17.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</si>
  <si>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1.10.18.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</si>
  <si>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1.10.19.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</si>
  <si>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1.10.20.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</si>
  <si>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1.11. ПРОЧИЕ НЕНАЛОГОВЫЕ ДОХОДЫ</t>
  </si>
  <si>
    <t>1.11.1.1. Прочие неналоговые доходы бюджетов муниципальных районов</t>
  </si>
  <si>
    <t>1.11.1. Прочие неналоговые доходы</t>
  </si>
  <si>
    <t>1.8.1.1.  Доходы от продажи квартир, находящихся в собственности муниципальных районов</t>
  </si>
  <si>
    <t>1.8.2.2.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</si>
  <si>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от 21 сентября 2023 года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</si>
</sst>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р_._-;\-* #,##0_р_._-;_-* &quot;-&quot;??_р_._-;_-@_-"/>
    <numFmt numFmtId="166" formatCode="_(* #,##0.0_);_(* \(#,##0.0\);_(* &quot;-&quot;??_);_(@_)"/>
    <numFmt numFmtId="167" formatCode="#,##0.0"/>
  </numFmts>
  <fonts count="12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i/>
      <sz val="8"/>
      <color indexed="23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family val="2"/>
      <charset val="204"/>
    </font>
    <font>
      <b/>
      <sz val="8"/>
      <color indexed="18"/>
      <name val="Arial Cyr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1" applyNumberFormat="0">
      <alignment horizontal="right" vertical="top"/>
    </xf>
    <xf numFmtId="49" fontId="1" fillId="2" borderId="1">
      <alignment horizontal="left" vertical="top"/>
    </xf>
    <xf numFmtId="0" fontId="1" fillId="3" borderId="1">
      <alignment horizontal="left" vertical="top" wrapText="1"/>
    </xf>
    <xf numFmtId="0" fontId="1" fillId="4" borderId="1">
      <alignment horizontal="left" vertical="top" wrapText="1"/>
    </xf>
    <xf numFmtId="0" fontId="4" fillId="0" borderId="0">
      <alignment horizontal="left" vertical="top"/>
    </xf>
    <xf numFmtId="0" fontId="2" fillId="0" borderId="0"/>
    <xf numFmtId="0" fontId="2" fillId="0" borderId="0"/>
    <xf numFmtId="49" fontId="3" fillId="5" borderId="1">
      <alignment horizontal="left" vertical="top" wrapText="1"/>
    </xf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4" borderId="1">
      <alignment horizontal="left" vertical="top" wrapText="1"/>
    </xf>
  </cellStyleXfs>
  <cellXfs count="85">
    <xf numFmtId="0" fontId="0" fillId="0" borderId="0" xfId="0"/>
    <xf numFmtId="0" fontId="6" fillId="0" borderId="0" xfId="0" applyFont="1"/>
    <xf numFmtId="165" fontId="6" fillId="0" borderId="0" xfId="9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/>
    <xf numFmtId="0" fontId="7" fillId="6" borderId="0" xfId="0" applyFont="1" applyFill="1"/>
    <xf numFmtId="0" fontId="8" fillId="0" borderId="0" xfId="0" applyFont="1"/>
    <xf numFmtId="0" fontId="9" fillId="0" borderId="0" xfId="0" applyFont="1"/>
    <xf numFmtId="0" fontId="6" fillId="0" borderId="0" xfId="0" applyFont="1" applyAlignment="1">
      <alignment horizontal="justify" vertical="top"/>
    </xf>
    <xf numFmtId="164" fontId="6" fillId="0" borderId="0" xfId="9" applyFont="1"/>
    <xf numFmtId="0" fontId="6" fillId="0" borderId="0" xfId="0" applyFont="1" applyAlignment="1">
      <alignment horizontal="right" vertical="top"/>
    </xf>
    <xf numFmtId="166" fontId="10" fillId="0" borderId="0" xfId="0" applyNumberFormat="1" applyFont="1"/>
    <xf numFmtId="167" fontId="6" fillId="0" borderId="0" xfId="0" applyNumberFormat="1" applyFont="1"/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10" fillId="7" borderId="2" xfId="0" applyFont="1" applyFill="1" applyBorder="1" applyAlignment="1">
      <alignment vertical="center"/>
    </xf>
    <xf numFmtId="0" fontId="10" fillId="7" borderId="2" xfId="0" applyFont="1" applyFill="1" applyBorder="1"/>
    <xf numFmtId="167" fontId="10" fillId="7" borderId="2" xfId="9" applyNumberFormat="1" applyFont="1" applyFill="1" applyBorder="1" applyAlignment="1">
      <alignment horizontal="center"/>
    </xf>
    <xf numFmtId="0" fontId="10" fillId="8" borderId="2" xfId="0" applyFont="1" applyFill="1" applyBorder="1" applyAlignment="1">
      <alignment vertical="center"/>
    </xf>
    <xf numFmtId="167" fontId="10" fillId="8" borderId="2" xfId="9" applyNumberFormat="1" applyFont="1" applyFill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167" fontId="6" fillId="8" borderId="2" xfId="9" applyNumberFormat="1" applyFont="1" applyFill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7" fontId="6" fillId="10" borderId="2" xfId="9" applyNumberFormat="1" applyFont="1" applyFill="1" applyBorder="1" applyAlignment="1">
      <alignment horizontal="center"/>
    </xf>
    <xf numFmtId="0" fontId="10" fillId="11" borderId="2" xfId="0" applyFont="1" applyFill="1" applyBorder="1" applyAlignment="1">
      <alignment vertical="center"/>
    </xf>
    <xf numFmtId="167" fontId="10" fillId="11" borderId="2" xfId="9" applyNumberFormat="1" applyFont="1" applyFill="1" applyBorder="1" applyAlignment="1">
      <alignment horizontal="center"/>
    </xf>
    <xf numFmtId="0" fontId="6" fillId="6" borderId="2" xfId="0" applyFont="1" applyFill="1" applyBorder="1" applyAlignment="1">
      <alignment vertical="center"/>
    </xf>
    <xf numFmtId="0" fontId="6" fillId="12" borderId="2" xfId="0" applyFont="1" applyFill="1" applyBorder="1" applyAlignment="1">
      <alignment vertical="center"/>
    </xf>
    <xf numFmtId="167" fontId="6" fillId="12" borderId="2" xfId="9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justify" vertical="top"/>
    </xf>
    <xf numFmtId="167" fontId="10" fillId="9" borderId="2" xfId="9" applyNumberFormat="1" applyFont="1" applyFill="1" applyBorder="1" applyAlignment="1">
      <alignment horizontal="center"/>
    </xf>
    <xf numFmtId="49" fontId="6" fillId="0" borderId="2" xfId="7" applyNumberFormat="1" applyFont="1" applyFill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horizontal="left" vertical="center"/>
    </xf>
    <xf numFmtId="167" fontId="6" fillId="0" borderId="2" xfId="9" applyNumberFormat="1" applyFont="1" applyFill="1" applyBorder="1" applyAlignment="1">
      <alignment horizontal="center"/>
    </xf>
    <xf numFmtId="167" fontId="6" fillId="10" borderId="4" xfId="9" applyNumberFormat="1" applyFont="1" applyFill="1" applyBorder="1" applyAlignment="1">
      <alignment horizontal="center"/>
    </xf>
    <xf numFmtId="167" fontId="6" fillId="13" borderId="2" xfId="9" applyNumberFormat="1" applyFont="1" applyFill="1" applyBorder="1" applyAlignment="1">
      <alignment horizontal="center"/>
    </xf>
    <xf numFmtId="0" fontId="6" fillId="0" borderId="0" xfId="0" applyFont="1" applyAlignment="1"/>
    <xf numFmtId="167" fontId="6" fillId="10" borderId="2" xfId="9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10" fillId="8" borderId="2" xfId="0" applyFont="1" applyFill="1" applyBorder="1" applyAlignment="1">
      <alignment horizontal="justify" vertical="center"/>
    </xf>
    <xf numFmtId="0" fontId="6" fillId="0" borderId="2" xfId="0" applyFont="1" applyBorder="1"/>
    <xf numFmtId="167" fontId="6" fillId="14" borderId="2" xfId="9" applyNumberFormat="1" applyFont="1" applyFill="1" applyBorder="1" applyAlignment="1">
      <alignment horizontal="center"/>
    </xf>
    <xf numFmtId="167" fontId="6" fillId="12" borderId="2" xfId="10" applyNumberFormat="1" applyFont="1" applyFill="1" applyBorder="1" applyAlignment="1">
      <alignment horizontal="center"/>
    </xf>
    <xf numFmtId="167" fontId="6" fillId="10" borderId="2" xfId="10" applyNumberFormat="1" applyFont="1" applyFill="1" applyBorder="1" applyAlignment="1">
      <alignment horizontal="center"/>
    </xf>
    <xf numFmtId="167" fontId="6" fillId="0" borderId="2" xfId="0" applyNumberFormat="1" applyFont="1" applyBorder="1" applyAlignment="1">
      <alignment horizontal="center"/>
    </xf>
    <xf numFmtId="167" fontId="11" fillId="0" borderId="0" xfId="0" applyNumberFormat="1" applyFont="1"/>
    <xf numFmtId="0" fontId="6" fillId="0" borderId="2" xfId="0" applyFont="1" applyBorder="1" applyAlignment="1">
      <alignment horizontal="justify" vertical="top"/>
    </xf>
    <xf numFmtId="0" fontId="6" fillId="0" borderId="2" xfId="0" applyFont="1" applyBorder="1" applyAlignment="1">
      <alignment horizontal="justify"/>
    </xf>
    <xf numFmtId="0" fontId="6" fillId="0" borderId="2" xfId="0" applyNumberFormat="1" applyFont="1" applyBorder="1" applyAlignment="1">
      <alignment horizontal="justify" wrapText="1"/>
    </xf>
    <xf numFmtId="0" fontId="6" fillId="0" borderId="2" xfId="0" applyFont="1" applyBorder="1" applyAlignment="1">
      <alignment horizontal="justify" wrapText="1"/>
    </xf>
    <xf numFmtId="0" fontId="6" fillId="0" borderId="2" xfId="0" applyNumberFormat="1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justify" wrapText="1"/>
    </xf>
    <xf numFmtId="0" fontId="6" fillId="0" borderId="2" xfId="0" applyFont="1" applyFill="1" applyBorder="1" applyAlignment="1">
      <alignment horizontal="left" vertical="center"/>
    </xf>
    <xf numFmtId="0" fontId="6" fillId="0" borderId="2" xfId="7" applyNumberFormat="1" applyFont="1" applyFill="1" applyBorder="1" applyAlignment="1" applyProtection="1">
      <alignment horizontal="left" vertical="center" wrapText="1"/>
      <protection hidden="1"/>
    </xf>
    <xf numFmtId="0" fontId="6" fillId="0" borderId="2" xfId="7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NumberFormat="1" applyFont="1" applyBorder="1" applyAlignment="1">
      <alignment horizontal="justify"/>
    </xf>
    <xf numFmtId="0" fontId="6" fillId="0" borderId="0" xfId="0" applyFont="1" applyAlignment="1">
      <alignment horizontal="justify"/>
    </xf>
    <xf numFmtId="0" fontId="6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/>
    </xf>
    <xf numFmtId="0" fontId="6" fillId="0" borderId="2" xfId="0" applyNumberFormat="1" applyFont="1" applyBorder="1" applyAlignment="1">
      <alignment horizontal="justify" vertical="justify" wrapText="1"/>
    </xf>
    <xf numFmtId="0" fontId="6" fillId="0" borderId="2" xfId="0" applyFont="1" applyBorder="1" applyAlignment="1">
      <alignment horizontal="justify" vertical="top" wrapText="1"/>
    </xf>
    <xf numFmtId="0" fontId="6" fillId="10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justify"/>
    </xf>
    <xf numFmtId="0" fontId="10" fillId="11" borderId="2" xfId="0" applyFont="1" applyFill="1" applyBorder="1" applyAlignment="1">
      <alignment horizontal="justify" vertical="center"/>
    </xf>
    <xf numFmtId="0" fontId="6" fillId="6" borderId="2" xfId="0" applyFont="1" applyFill="1" applyBorder="1" applyAlignment="1">
      <alignment horizontal="justify"/>
    </xf>
    <xf numFmtId="0" fontId="6" fillId="12" borderId="2" xfId="0" applyFont="1" applyFill="1" applyBorder="1" applyAlignment="1">
      <alignment horizontal="justify"/>
    </xf>
    <xf numFmtId="167" fontId="6" fillId="0" borderId="2" xfId="9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justify" vertical="justify" wrapText="1"/>
    </xf>
    <xf numFmtId="0" fontId="6" fillId="0" borderId="0" xfId="0" applyFont="1" applyAlignment="1">
      <alignment horizontal="justify" vertical="justify" wrapText="1"/>
    </xf>
    <xf numFmtId="0" fontId="6" fillId="0" borderId="2" xfId="0" applyFont="1" applyBorder="1" applyAlignment="1">
      <alignment wrapText="1"/>
    </xf>
    <xf numFmtId="167" fontId="6" fillId="0" borderId="4" xfId="9" applyNumberFormat="1" applyFont="1" applyFill="1" applyBorder="1" applyAlignment="1">
      <alignment horizontal="center"/>
    </xf>
    <xf numFmtId="0" fontId="6" fillId="12" borderId="2" xfId="0" applyFont="1" applyFill="1" applyBorder="1" applyAlignment="1">
      <alignment vertical="center" wrapText="1"/>
    </xf>
    <xf numFmtId="0" fontId="10" fillId="9" borderId="2" xfId="0" applyFont="1" applyFill="1" applyBorder="1"/>
    <xf numFmtId="0" fontId="6" fillId="0" borderId="0" xfId="0" applyFont="1" applyAlignment="1">
      <alignment horizontal="right"/>
    </xf>
  </cellXfs>
  <cellStyles count="12">
    <cellStyle name="Данные (редактируемые)" xfId="1"/>
    <cellStyle name="Заголовки полей" xfId="2"/>
    <cellStyle name="Заголовок результата расчета" xfId="3"/>
    <cellStyle name="Значение фильтра" xfId="4"/>
    <cellStyle name="Информация о задаче" xfId="5"/>
    <cellStyle name="Обычный" xfId="0" builtinId="0"/>
    <cellStyle name="Обычный 2" xfId="6"/>
    <cellStyle name="Обычный_tmp" xfId="7"/>
    <cellStyle name="Свойства элементов измерения" xfId="8"/>
    <cellStyle name="Финансовый 2" xfId="9"/>
    <cellStyle name="Финансовый 2 2" xfId="10"/>
    <cellStyle name="Элементы осей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90"/>
  <sheetViews>
    <sheetView tabSelected="1" view="pageBreakPreview" zoomScale="110" zoomScaleNormal="100" zoomScaleSheetLayoutView="110" workbookViewId="0">
      <selection activeCell="F5" sqref="F5"/>
    </sheetView>
  </sheetViews>
  <sheetFormatPr defaultRowHeight="11.25" x14ac:dyDescent="0.2"/>
  <cols>
    <col min="1" max="1" width="3.7109375" style="1" customWidth="1"/>
    <col min="2" max="2" width="22.42578125" style="1" customWidth="1"/>
    <col min="3" max="3" width="83.85546875" style="1" customWidth="1"/>
    <col min="4" max="4" width="17.140625" style="1" customWidth="1"/>
    <col min="5" max="6" width="11" style="1" customWidth="1"/>
    <col min="7" max="8" width="9.140625" style="1" customWidth="1"/>
    <col min="9" max="9" width="0.28515625" style="1" customWidth="1"/>
    <col min="10" max="10" width="9.140625" style="1" customWidth="1"/>
    <col min="11" max="11" width="0.28515625" style="1" customWidth="1"/>
    <col min="12" max="16384" width="9.140625" style="1"/>
  </cols>
  <sheetData>
    <row r="1" spans="2:6" x14ac:dyDescent="0.2">
      <c r="D1" s="2"/>
      <c r="F1" s="2" t="s">
        <v>138</v>
      </c>
    </row>
    <row r="2" spans="2:6" x14ac:dyDescent="0.2">
      <c r="D2" s="2"/>
      <c r="F2" s="2" t="s">
        <v>38</v>
      </c>
    </row>
    <row r="3" spans="2:6" x14ac:dyDescent="0.2">
      <c r="C3" s="45"/>
      <c r="D3" s="84" t="s">
        <v>264</v>
      </c>
      <c r="E3" s="84"/>
      <c r="F3" s="84"/>
    </row>
    <row r="4" spans="2:6" x14ac:dyDescent="0.2">
      <c r="D4" s="3"/>
    </row>
    <row r="5" spans="2:6" x14ac:dyDescent="0.2">
      <c r="C5" s="13" t="s">
        <v>156</v>
      </c>
    </row>
    <row r="7" spans="2:6" x14ac:dyDescent="0.2">
      <c r="D7" s="3"/>
      <c r="F7" s="3" t="s">
        <v>172</v>
      </c>
    </row>
    <row r="8" spans="2:6" ht="49.5" customHeight="1" x14ac:dyDescent="0.2">
      <c r="B8" s="14" t="s">
        <v>139</v>
      </c>
      <c r="C8" s="14" t="s">
        <v>29</v>
      </c>
      <c r="D8" s="15" t="s">
        <v>188</v>
      </c>
      <c r="E8" s="16" t="s">
        <v>173</v>
      </c>
      <c r="F8" s="15" t="s">
        <v>174</v>
      </c>
    </row>
    <row r="9" spans="2:6" ht="13.5" customHeight="1" x14ac:dyDescent="0.2">
      <c r="B9" s="15">
        <v>1</v>
      </c>
      <c r="C9" s="16">
        <v>2</v>
      </c>
      <c r="D9" s="17">
        <v>3</v>
      </c>
      <c r="E9" s="49"/>
      <c r="F9" s="49"/>
    </row>
    <row r="10" spans="2:6" s="4" customFormat="1" x14ac:dyDescent="0.2">
      <c r="B10" s="18" t="s">
        <v>11</v>
      </c>
      <c r="C10" s="19" t="s">
        <v>40</v>
      </c>
      <c r="D10" s="20">
        <f>D11+D41</f>
        <v>419437.3</v>
      </c>
      <c r="E10" s="20">
        <f>E11+E41</f>
        <v>114112.6</v>
      </c>
      <c r="F10" s="20">
        <f>F11+F41</f>
        <v>533549.9</v>
      </c>
    </row>
    <row r="11" spans="2:6" s="5" customFormat="1" x14ac:dyDescent="0.2">
      <c r="B11" s="21"/>
      <c r="C11" s="21" t="s">
        <v>2</v>
      </c>
      <c r="D11" s="22">
        <f>D12+D21+D29+D36</f>
        <v>394415.2</v>
      </c>
      <c r="E11" s="22">
        <f>E12+E21+E29+E36</f>
        <v>94855</v>
      </c>
      <c r="F11" s="22">
        <f>F12+F21+F29+F36</f>
        <v>489270.2</v>
      </c>
    </row>
    <row r="12" spans="2:6" s="4" customFormat="1" x14ac:dyDescent="0.2">
      <c r="B12" s="23" t="s">
        <v>10</v>
      </c>
      <c r="C12" s="55" t="s">
        <v>41</v>
      </c>
      <c r="D12" s="32">
        <f>D13</f>
        <v>332925.40000000002</v>
      </c>
      <c r="E12" s="42">
        <f>E13</f>
        <v>80350.399999999994</v>
      </c>
      <c r="F12" s="32">
        <f>F13</f>
        <v>413275.80000000005</v>
      </c>
    </row>
    <row r="13" spans="2:6" x14ac:dyDescent="0.2">
      <c r="B13" s="23" t="s">
        <v>9</v>
      </c>
      <c r="C13" s="56" t="s">
        <v>42</v>
      </c>
      <c r="D13" s="32">
        <f>D14+D15+D16+D17+D18</f>
        <v>332925.40000000002</v>
      </c>
      <c r="E13" s="42">
        <f>SUM(E14:E20)</f>
        <v>80350.399999999994</v>
      </c>
      <c r="F13" s="32">
        <f>F14+F15+F16+F17+F18+F19+F20</f>
        <v>413275.80000000005</v>
      </c>
    </row>
    <row r="14" spans="2:6" ht="45" customHeight="1" x14ac:dyDescent="0.2">
      <c r="B14" s="24" t="s">
        <v>8</v>
      </c>
      <c r="C14" s="57" t="s">
        <v>217</v>
      </c>
      <c r="D14" s="32">
        <v>329795.40000000002</v>
      </c>
      <c r="E14" s="42">
        <f>56502.7+8200+500+7000+3600+47.7</f>
        <v>75850.399999999994</v>
      </c>
      <c r="F14" s="32">
        <f>D14+E14</f>
        <v>405645.80000000005</v>
      </c>
    </row>
    <row r="15" spans="2:6" ht="49.5" customHeight="1" x14ac:dyDescent="0.2">
      <c r="B15" s="24" t="s">
        <v>31</v>
      </c>
      <c r="C15" s="57" t="s">
        <v>84</v>
      </c>
      <c r="D15" s="32">
        <v>130</v>
      </c>
      <c r="E15" s="42">
        <v>0</v>
      </c>
      <c r="F15" s="32">
        <f t="shared" ref="F15:F20" si="0">D15+E15</f>
        <v>130</v>
      </c>
    </row>
    <row r="16" spans="2:6" ht="27" customHeight="1" x14ac:dyDescent="0.2">
      <c r="B16" s="24" t="s">
        <v>7</v>
      </c>
      <c r="C16" s="58" t="s">
        <v>43</v>
      </c>
      <c r="D16" s="32">
        <v>1230</v>
      </c>
      <c r="E16" s="42">
        <v>500</v>
      </c>
      <c r="F16" s="32">
        <f t="shared" si="0"/>
        <v>1730</v>
      </c>
    </row>
    <row r="17" spans="2:6" ht="38.25" customHeight="1" x14ac:dyDescent="0.2">
      <c r="B17" s="24" t="s">
        <v>6</v>
      </c>
      <c r="C17" s="57" t="s">
        <v>85</v>
      </c>
      <c r="D17" s="42">
        <v>570</v>
      </c>
      <c r="E17" s="42">
        <v>500</v>
      </c>
      <c r="F17" s="32">
        <f t="shared" si="0"/>
        <v>1070</v>
      </c>
    </row>
    <row r="18" spans="2:6" ht="61.5" customHeight="1" x14ac:dyDescent="0.2">
      <c r="B18" s="24" t="s">
        <v>145</v>
      </c>
      <c r="C18" s="59" t="s">
        <v>199</v>
      </c>
      <c r="D18" s="42">
        <v>1200</v>
      </c>
      <c r="E18" s="42">
        <v>1500</v>
      </c>
      <c r="F18" s="32">
        <f t="shared" si="0"/>
        <v>2700</v>
      </c>
    </row>
    <row r="19" spans="2:6" ht="29.25" customHeight="1" x14ac:dyDescent="0.2">
      <c r="B19" s="24" t="s">
        <v>218</v>
      </c>
      <c r="C19" s="59" t="s">
        <v>220</v>
      </c>
      <c r="D19" s="42">
        <v>0</v>
      </c>
      <c r="E19" s="42">
        <v>1000</v>
      </c>
      <c r="F19" s="32">
        <f t="shared" si="0"/>
        <v>1000</v>
      </c>
    </row>
    <row r="20" spans="2:6" ht="29.25" customHeight="1" x14ac:dyDescent="0.2">
      <c r="B20" s="24" t="s">
        <v>219</v>
      </c>
      <c r="C20" s="59" t="s">
        <v>221</v>
      </c>
      <c r="D20" s="42">
        <v>0</v>
      </c>
      <c r="E20" s="42">
        <v>1000</v>
      </c>
      <c r="F20" s="32">
        <f t="shared" si="0"/>
        <v>1000</v>
      </c>
    </row>
    <row r="21" spans="2:6" x14ac:dyDescent="0.2">
      <c r="B21" s="25" t="s">
        <v>5</v>
      </c>
      <c r="C21" s="56" t="s">
        <v>52</v>
      </c>
      <c r="D21" s="32">
        <f>D22+D25+D27</f>
        <v>53105</v>
      </c>
      <c r="E21" s="42">
        <f>E22+E25+E27</f>
        <v>14000</v>
      </c>
      <c r="F21" s="32">
        <f>F22+F25+F27</f>
        <v>67105</v>
      </c>
    </row>
    <row r="22" spans="2:6" x14ac:dyDescent="0.2">
      <c r="B22" s="25" t="s">
        <v>4</v>
      </c>
      <c r="C22" s="56" t="s">
        <v>53</v>
      </c>
      <c r="D22" s="32">
        <f>D23+D24</f>
        <v>47500</v>
      </c>
      <c r="E22" s="42">
        <f>E23+E24</f>
        <v>14000</v>
      </c>
      <c r="F22" s="32">
        <f>F23+F24</f>
        <v>61500</v>
      </c>
    </row>
    <row r="23" spans="2:6" x14ac:dyDescent="0.2">
      <c r="B23" s="23" t="s">
        <v>35</v>
      </c>
      <c r="C23" s="56" t="s">
        <v>54</v>
      </c>
      <c r="D23" s="42">
        <v>29500</v>
      </c>
      <c r="E23" s="42">
        <v>7200</v>
      </c>
      <c r="F23" s="42">
        <f>D23+E23</f>
        <v>36700</v>
      </c>
    </row>
    <row r="24" spans="2:6" ht="38.25" customHeight="1" x14ac:dyDescent="0.2">
      <c r="B24" s="23" t="s">
        <v>34</v>
      </c>
      <c r="C24" s="60" t="s">
        <v>86</v>
      </c>
      <c r="D24" s="42">
        <v>18000</v>
      </c>
      <c r="E24" s="42">
        <v>6800</v>
      </c>
      <c r="F24" s="42">
        <f>D24+E24</f>
        <v>24800</v>
      </c>
    </row>
    <row r="25" spans="2:6" ht="16.5" customHeight="1" x14ac:dyDescent="0.2">
      <c r="B25" s="23" t="s">
        <v>47</v>
      </c>
      <c r="C25" s="56" t="s">
        <v>134</v>
      </c>
      <c r="D25" s="32">
        <f>D26</f>
        <v>105</v>
      </c>
      <c r="E25" s="42">
        <f>E26</f>
        <v>0</v>
      </c>
      <c r="F25" s="32">
        <f>F26</f>
        <v>105</v>
      </c>
    </row>
    <row r="26" spans="2:6" ht="16.5" customHeight="1" x14ac:dyDescent="0.2">
      <c r="B26" s="23" t="s">
        <v>36</v>
      </c>
      <c r="C26" s="56" t="s">
        <v>135</v>
      </c>
      <c r="D26" s="32">
        <v>105</v>
      </c>
      <c r="E26" s="42">
        <v>0</v>
      </c>
      <c r="F26" s="32">
        <f>D26+E26</f>
        <v>105</v>
      </c>
    </row>
    <row r="27" spans="2:6" ht="13.5" customHeight="1" x14ac:dyDescent="0.2">
      <c r="B27" s="23" t="s">
        <v>87</v>
      </c>
      <c r="C27" s="60" t="s">
        <v>136</v>
      </c>
      <c r="D27" s="32">
        <f>D28</f>
        <v>5500</v>
      </c>
      <c r="E27" s="42">
        <f>E28</f>
        <v>0</v>
      </c>
      <c r="F27" s="32">
        <f>F28</f>
        <v>5500</v>
      </c>
    </row>
    <row r="28" spans="2:6" ht="30" customHeight="1" x14ac:dyDescent="0.2">
      <c r="B28" s="23" t="s">
        <v>39</v>
      </c>
      <c r="C28" s="56" t="s">
        <v>137</v>
      </c>
      <c r="D28" s="32">
        <v>5500</v>
      </c>
      <c r="E28" s="42">
        <v>0</v>
      </c>
      <c r="F28" s="32">
        <f>D28+E28</f>
        <v>5500</v>
      </c>
    </row>
    <row r="29" spans="2:6" x14ac:dyDescent="0.2">
      <c r="B29" s="23" t="s">
        <v>12</v>
      </c>
      <c r="C29" s="56" t="s">
        <v>55</v>
      </c>
      <c r="D29" s="32">
        <f>D30+D33</f>
        <v>4380.2</v>
      </c>
      <c r="E29" s="42">
        <f>E30+E33</f>
        <v>4.5999999999999996</v>
      </c>
      <c r="F29" s="32">
        <f>F30+F33</f>
        <v>4384.8</v>
      </c>
    </row>
    <row r="30" spans="2:6" x14ac:dyDescent="0.2">
      <c r="B30" s="61" t="s">
        <v>150</v>
      </c>
      <c r="C30" s="62" t="s">
        <v>91</v>
      </c>
      <c r="D30" s="32">
        <f>D31+D32</f>
        <v>4380</v>
      </c>
      <c r="E30" s="42">
        <f>E31+E32</f>
        <v>0</v>
      </c>
      <c r="F30" s="32">
        <f>F31+F32</f>
        <v>4380</v>
      </c>
    </row>
    <row r="31" spans="2:6" x14ac:dyDescent="0.2">
      <c r="B31" s="61" t="s">
        <v>89</v>
      </c>
      <c r="C31" s="63" t="s">
        <v>92</v>
      </c>
      <c r="D31" s="32">
        <v>1050</v>
      </c>
      <c r="E31" s="42">
        <v>0</v>
      </c>
      <c r="F31" s="32">
        <f>D31+E31</f>
        <v>1050</v>
      </c>
    </row>
    <row r="32" spans="2:6" x14ac:dyDescent="0.2">
      <c r="B32" s="61" t="s">
        <v>90</v>
      </c>
      <c r="C32" s="63" t="s">
        <v>93</v>
      </c>
      <c r="D32" s="32">
        <v>3330</v>
      </c>
      <c r="E32" s="42">
        <v>0</v>
      </c>
      <c r="F32" s="32">
        <f>D32+E32</f>
        <v>3330</v>
      </c>
    </row>
    <row r="33" spans="2:6" ht="13.5" customHeight="1" x14ac:dyDescent="0.2">
      <c r="B33" s="23" t="s">
        <v>88</v>
      </c>
      <c r="C33" s="60" t="s">
        <v>94</v>
      </c>
      <c r="D33" s="32">
        <f>D34</f>
        <v>0.2</v>
      </c>
      <c r="E33" s="42">
        <f>E34</f>
        <v>4.5999999999999996</v>
      </c>
      <c r="F33" s="32">
        <f>F34</f>
        <v>4.8</v>
      </c>
    </row>
    <row r="34" spans="2:6" ht="27.75" customHeight="1" x14ac:dyDescent="0.2">
      <c r="B34" s="23" t="s">
        <v>60</v>
      </c>
      <c r="C34" s="56" t="s">
        <v>126</v>
      </c>
      <c r="D34" s="32">
        <v>0.2</v>
      </c>
      <c r="E34" s="42">
        <v>4.5999999999999996</v>
      </c>
      <c r="F34" s="32">
        <f>D34+E34</f>
        <v>4.8</v>
      </c>
    </row>
    <row r="35" spans="2:6" ht="66" hidden="1" customHeight="1" x14ac:dyDescent="0.2">
      <c r="B35" s="23" t="s">
        <v>0</v>
      </c>
      <c r="C35" s="56" t="s">
        <v>1</v>
      </c>
      <c r="D35" s="32"/>
      <c r="E35" s="50"/>
      <c r="F35" s="32"/>
    </row>
    <row r="36" spans="2:6" x14ac:dyDescent="0.2">
      <c r="B36" s="25" t="s">
        <v>13</v>
      </c>
      <c r="C36" s="56" t="s">
        <v>56</v>
      </c>
      <c r="D36" s="32">
        <f>D37+D39</f>
        <v>4004.6</v>
      </c>
      <c r="E36" s="42">
        <f>E37+E39</f>
        <v>500</v>
      </c>
      <c r="F36" s="32">
        <f>F37+F39</f>
        <v>4504.6000000000004</v>
      </c>
    </row>
    <row r="37" spans="2:6" ht="22.5" x14ac:dyDescent="0.2">
      <c r="B37" s="40" t="s">
        <v>95</v>
      </c>
      <c r="C37" s="56" t="s">
        <v>96</v>
      </c>
      <c r="D37" s="32">
        <f>D38</f>
        <v>3999.6</v>
      </c>
      <c r="E37" s="42">
        <f>E38</f>
        <v>500</v>
      </c>
      <c r="F37" s="32">
        <f>F38</f>
        <v>4499.6000000000004</v>
      </c>
    </row>
    <row r="38" spans="2:6" ht="27.75" customHeight="1" x14ac:dyDescent="0.2">
      <c r="B38" s="41" t="s">
        <v>14</v>
      </c>
      <c r="C38" s="56" t="s">
        <v>97</v>
      </c>
      <c r="D38" s="32">
        <v>3999.6</v>
      </c>
      <c r="E38" s="42">
        <v>500</v>
      </c>
      <c r="F38" s="32">
        <f>D38+E38</f>
        <v>4499.6000000000004</v>
      </c>
    </row>
    <row r="39" spans="2:6" ht="24" customHeight="1" x14ac:dyDescent="0.2">
      <c r="B39" s="40" t="s">
        <v>98</v>
      </c>
      <c r="C39" s="56" t="s">
        <v>99</v>
      </c>
      <c r="D39" s="32">
        <f>D40</f>
        <v>5</v>
      </c>
      <c r="E39" s="42">
        <v>0</v>
      </c>
      <c r="F39" s="32">
        <f>F40</f>
        <v>5</v>
      </c>
    </row>
    <row r="40" spans="2:6" ht="18" customHeight="1" x14ac:dyDescent="0.2">
      <c r="B40" s="41" t="s">
        <v>19</v>
      </c>
      <c r="C40" s="56" t="s">
        <v>100</v>
      </c>
      <c r="D40" s="32">
        <v>5</v>
      </c>
      <c r="E40" s="42">
        <v>0</v>
      </c>
      <c r="F40" s="32">
        <f>D40+E40</f>
        <v>5</v>
      </c>
    </row>
    <row r="41" spans="2:6" ht="15.75" customHeight="1" x14ac:dyDescent="0.2">
      <c r="B41" s="26"/>
      <c r="C41" s="48" t="s">
        <v>3</v>
      </c>
      <c r="D41" s="27">
        <f>D42+D57+D65+D75+D101+D78+D62</f>
        <v>25022.100000000002</v>
      </c>
      <c r="E41" s="27">
        <f>E42+E57+E65+E75+E101+E78+E62</f>
        <v>19257.599999999999</v>
      </c>
      <c r="F41" s="27">
        <f t="shared" ref="F41" si="1">F42+F57+F65+F75+F101+F78+F62</f>
        <v>44279.700000000004</v>
      </c>
    </row>
    <row r="42" spans="2:6" s="6" customFormat="1" ht="30" customHeight="1" x14ac:dyDescent="0.2">
      <c r="B42" s="25" t="s">
        <v>15</v>
      </c>
      <c r="C42" s="56" t="s">
        <v>57</v>
      </c>
      <c r="D42" s="32">
        <f>D43+D45+D55+D53</f>
        <v>18245.900000000001</v>
      </c>
      <c r="E42" s="32">
        <f>E43+E45+E55+E53</f>
        <v>2145.3000000000002</v>
      </c>
      <c r="F42" s="32">
        <f>F43+F45+F55+F53</f>
        <v>20391.2</v>
      </c>
    </row>
    <row r="43" spans="2:6" s="6" customFormat="1" ht="17.25" customHeight="1" x14ac:dyDescent="0.2">
      <c r="B43" s="28" t="s">
        <v>180</v>
      </c>
      <c r="C43" s="60" t="s">
        <v>101</v>
      </c>
      <c r="D43" s="32">
        <f>D44</f>
        <v>82.7</v>
      </c>
      <c r="E43" s="32">
        <f>E44</f>
        <v>517.29999999999995</v>
      </c>
      <c r="F43" s="32">
        <f>F44</f>
        <v>600</v>
      </c>
    </row>
    <row r="44" spans="2:6" s="6" customFormat="1" ht="25.5" customHeight="1" x14ac:dyDescent="0.2">
      <c r="B44" s="23" t="s">
        <v>16</v>
      </c>
      <c r="C44" s="56" t="s">
        <v>157</v>
      </c>
      <c r="D44" s="32">
        <v>82.7</v>
      </c>
      <c r="E44" s="32">
        <v>517.29999999999995</v>
      </c>
      <c r="F44" s="32">
        <f>D44+E44</f>
        <v>600</v>
      </c>
    </row>
    <row r="45" spans="2:6" s="6" customFormat="1" ht="48" customHeight="1" x14ac:dyDescent="0.2">
      <c r="B45" s="23" t="s">
        <v>17</v>
      </c>
      <c r="C45" s="56" t="s">
        <v>103</v>
      </c>
      <c r="D45" s="32">
        <f>D46+D49+D51</f>
        <v>15263.2</v>
      </c>
      <c r="E45" s="42">
        <f>E46+E49+E51</f>
        <v>-520</v>
      </c>
      <c r="F45" s="32">
        <f>F46+F49+F51</f>
        <v>14743.2</v>
      </c>
    </row>
    <row r="46" spans="2:6" s="6" customFormat="1" ht="39.75" customHeight="1" x14ac:dyDescent="0.2">
      <c r="B46" s="23" t="s">
        <v>102</v>
      </c>
      <c r="C46" s="60" t="s">
        <v>158</v>
      </c>
      <c r="D46" s="32">
        <f>D47+D48</f>
        <v>5534.9</v>
      </c>
      <c r="E46" s="42">
        <f>E47+E48</f>
        <v>-520</v>
      </c>
      <c r="F46" s="32">
        <f>F47+F48</f>
        <v>5014.8999999999996</v>
      </c>
    </row>
    <row r="47" spans="2:6" s="6" customFormat="1" ht="49.5" customHeight="1" x14ac:dyDescent="0.2">
      <c r="B47" s="23" t="s">
        <v>30</v>
      </c>
      <c r="C47" s="64" t="s">
        <v>104</v>
      </c>
      <c r="D47" s="32">
        <v>2252.5</v>
      </c>
      <c r="E47" s="42">
        <v>0</v>
      </c>
      <c r="F47" s="32">
        <f>D47+E47</f>
        <v>2252.5</v>
      </c>
    </row>
    <row r="48" spans="2:6" s="6" customFormat="1" ht="41.25" customHeight="1" x14ac:dyDescent="0.2">
      <c r="B48" s="23" t="s">
        <v>49</v>
      </c>
      <c r="C48" s="56" t="s">
        <v>110</v>
      </c>
      <c r="D48" s="32">
        <v>3282.4</v>
      </c>
      <c r="E48" s="42">
        <v>-520</v>
      </c>
      <c r="F48" s="32">
        <f>D48+E48</f>
        <v>2762.4</v>
      </c>
    </row>
    <row r="49" spans="2:6" s="6" customFormat="1" ht="37.5" customHeight="1" x14ac:dyDescent="0.2">
      <c r="B49" s="28" t="s">
        <v>105</v>
      </c>
      <c r="C49" s="60" t="s">
        <v>109</v>
      </c>
      <c r="D49" s="32">
        <f>D50</f>
        <v>447.7</v>
      </c>
      <c r="E49" s="42">
        <f>E50</f>
        <v>0</v>
      </c>
      <c r="F49" s="32">
        <f>F50</f>
        <v>447.7</v>
      </c>
    </row>
    <row r="50" spans="2:6" s="6" customFormat="1" ht="38.25" customHeight="1" x14ac:dyDescent="0.2">
      <c r="B50" s="29" t="s">
        <v>37</v>
      </c>
      <c r="C50" s="65" t="s">
        <v>111</v>
      </c>
      <c r="D50" s="32">
        <v>447.7</v>
      </c>
      <c r="E50" s="42">
        <v>0</v>
      </c>
      <c r="F50" s="32">
        <v>447.7</v>
      </c>
    </row>
    <row r="51" spans="2:6" s="6" customFormat="1" ht="47.25" customHeight="1" x14ac:dyDescent="0.2">
      <c r="B51" s="30" t="s">
        <v>106</v>
      </c>
      <c r="C51" s="64" t="s">
        <v>149</v>
      </c>
      <c r="D51" s="32">
        <f>D52</f>
        <v>9280.6</v>
      </c>
      <c r="E51" s="42">
        <f>E52</f>
        <v>0</v>
      </c>
      <c r="F51" s="32">
        <f>F52</f>
        <v>9280.6</v>
      </c>
    </row>
    <row r="52" spans="2:6" s="6" customFormat="1" ht="36" customHeight="1" x14ac:dyDescent="0.2">
      <c r="B52" s="23" t="s">
        <v>18</v>
      </c>
      <c r="C52" s="66" t="s">
        <v>112</v>
      </c>
      <c r="D52" s="32">
        <v>9280.6</v>
      </c>
      <c r="E52" s="42">
        <v>0</v>
      </c>
      <c r="F52" s="32">
        <v>9280.6</v>
      </c>
    </row>
    <row r="53" spans="2:6" s="6" customFormat="1" ht="29.25" customHeight="1" x14ac:dyDescent="0.2">
      <c r="B53" s="28" t="s">
        <v>193</v>
      </c>
      <c r="C53" s="67" t="s">
        <v>194</v>
      </c>
      <c r="D53" s="32">
        <f>D54</f>
        <v>0</v>
      </c>
      <c r="E53" s="42">
        <f t="shared" ref="E53:F53" si="2">E54</f>
        <v>1633</v>
      </c>
      <c r="F53" s="32">
        <f t="shared" si="2"/>
        <v>1633</v>
      </c>
    </row>
    <row r="54" spans="2:6" s="6" customFormat="1" ht="29.25" customHeight="1" x14ac:dyDescent="0.2">
      <c r="B54" s="23" t="s">
        <v>195</v>
      </c>
      <c r="C54" s="66" t="s">
        <v>196</v>
      </c>
      <c r="D54" s="32">
        <v>0</v>
      </c>
      <c r="E54" s="42">
        <v>1633</v>
      </c>
      <c r="F54" s="32">
        <f>D54+E54</f>
        <v>1633</v>
      </c>
    </row>
    <row r="55" spans="2:6" ht="34.5" customHeight="1" x14ac:dyDescent="0.2">
      <c r="B55" s="31" t="s">
        <v>107</v>
      </c>
      <c r="C55" s="68" t="s">
        <v>197</v>
      </c>
      <c r="D55" s="32">
        <f>D56</f>
        <v>2900</v>
      </c>
      <c r="E55" s="42">
        <f>E56</f>
        <v>515</v>
      </c>
      <c r="F55" s="32">
        <f>F56</f>
        <v>3415</v>
      </c>
    </row>
    <row r="56" spans="2:6" ht="36.75" customHeight="1" x14ac:dyDescent="0.2">
      <c r="B56" s="25" t="s">
        <v>51</v>
      </c>
      <c r="C56" s="56" t="s">
        <v>198</v>
      </c>
      <c r="D56" s="32">
        <v>2900</v>
      </c>
      <c r="E56" s="42">
        <v>515</v>
      </c>
      <c r="F56" s="32">
        <f>D56+E56</f>
        <v>3415</v>
      </c>
    </row>
    <row r="57" spans="2:6" ht="16.5" customHeight="1" x14ac:dyDescent="0.2">
      <c r="B57" s="23" t="s">
        <v>20</v>
      </c>
      <c r="C57" s="56" t="s">
        <v>58</v>
      </c>
      <c r="D57" s="42">
        <f>D58+D59+D60+D61</f>
        <v>3849.4999999999995</v>
      </c>
      <c r="E57" s="42">
        <f>E58+E59+E60+E61</f>
        <v>210</v>
      </c>
      <c r="F57" s="42">
        <f>F58+F59+F60+F61</f>
        <v>4059.4999999999995</v>
      </c>
    </row>
    <row r="58" spans="2:6" ht="16.5" customHeight="1" x14ac:dyDescent="0.2">
      <c r="B58" s="23" t="s">
        <v>32</v>
      </c>
      <c r="C58" s="56" t="s">
        <v>59</v>
      </c>
      <c r="D58" s="42">
        <v>3240.6</v>
      </c>
      <c r="E58" s="42">
        <v>0</v>
      </c>
      <c r="F58" s="42">
        <f t="shared" ref="F58:F60" si="3">D58+E58</f>
        <v>3240.6</v>
      </c>
    </row>
    <row r="59" spans="2:6" ht="16.5" customHeight="1" x14ac:dyDescent="0.2">
      <c r="B59" s="23" t="s">
        <v>33</v>
      </c>
      <c r="C59" s="56" t="s">
        <v>163</v>
      </c>
      <c r="D59" s="42">
        <v>19.600000000000001</v>
      </c>
      <c r="E59" s="42">
        <v>0</v>
      </c>
      <c r="F59" s="42">
        <f t="shared" si="3"/>
        <v>19.600000000000001</v>
      </c>
    </row>
    <row r="60" spans="2:6" ht="16.5" customHeight="1" x14ac:dyDescent="0.2">
      <c r="B60" s="23" t="s">
        <v>82</v>
      </c>
      <c r="C60" s="56" t="s">
        <v>83</v>
      </c>
      <c r="D60" s="42">
        <v>177.2</v>
      </c>
      <c r="E60" s="42">
        <v>0</v>
      </c>
      <c r="F60" s="42">
        <f t="shared" si="3"/>
        <v>177.2</v>
      </c>
    </row>
    <row r="61" spans="2:6" ht="16.5" customHeight="1" x14ac:dyDescent="0.2">
      <c r="B61" s="23" t="s">
        <v>108</v>
      </c>
      <c r="C61" s="56" t="s">
        <v>113</v>
      </c>
      <c r="D61" s="42">
        <v>412.1</v>
      </c>
      <c r="E61" s="42">
        <v>210</v>
      </c>
      <c r="F61" s="42">
        <f>D61+E61</f>
        <v>622.1</v>
      </c>
    </row>
    <row r="62" spans="2:6" ht="16.5" customHeight="1" x14ac:dyDescent="0.2">
      <c r="B62" s="23" t="s">
        <v>222</v>
      </c>
      <c r="C62" s="56" t="s">
        <v>223</v>
      </c>
      <c r="D62" s="42">
        <f>D63</f>
        <v>0</v>
      </c>
      <c r="E62" s="42">
        <f t="shared" ref="E62:F62" si="4">E63</f>
        <v>521.5</v>
      </c>
      <c r="F62" s="42">
        <f t="shared" si="4"/>
        <v>521.5</v>
      </c>
    </row>
    <row r="63" spans="2:6" ht="16.5" customHeight="1" x14ac:dyDescent="0.2">
      <c r="B63" s="23" t="s">
        <v>224</v>
      </c>
      <c r="C63" s="56" t="s">
        <v>227</v>
      </c>
      <c r="D63" s="42">
        <f>D64</f>
        <v>0</v>
      </c>
      <c r="E63" s="42">
        <f t="shared" ref="E63:F63" si="5">E64</f>
        <v>521.5</v>
      </c>
      <c r="F63" s="42">
        <f t="shared" si="5"/>
        <v>521.5</v>
      </c>
    </row>
    <row r="64" spans="2:6" ht="16.5" customHeight="1" x14ac:dyDescent="0.2">
      <c r="B64" s="23" t="s">
        <v>225</v>
      </c>
      <c r="C64" s="56" t="s">
        <v>226</v>
      </c>
      <c r="D64" s="42">
        <v>0</v>
      </c>
      <c r="E64" s="42">
        <v>521.5</v>
      </c>
      <c r="F64" s="42">
        <f>D64+E64</f>
        <v>521.5</v>
      </c>
    </row>
    <row r="65" spans="2:6" ht="16.5" customHeight="1" x14ac:dyDescent="0.2">
      <c r="B65" s="23" t="s">
        <v>21</v>
      </c>
      <c r="C65" s="56" t="s">
        <v>228</v>
      </c>
      <c r="D65" s="32">
        <f>D66+D68+D71</f>
        <v>1525</v>
      </c>
      <c r="E65" s="42">
        <f>E66+E68+E71</f>
        <v>14446.7</v>
      </c>
      <c r="F65" s="32">
        <f>F66+F68+F71</f>
        <v>15971.7</v>
      </c>
    </row>
    <row r="66" spans="2:6" ht="18" customHeight="1" x14ac:dyDescent="0.2">
      <c r="B66" s="28" t="s">
        <v>181</v>
      </c>
      <c r="C66" s="28" t="s">
        <v>229</v>
      </c>
      <c r="D66" s="42">
        <f>D67</f>
        <v>0</v>
      </c>
      <c r="E66" s="42">
        <f>E67</f>
        <v>791.7</v>
      </c>
      <c r="F66" s="42">
        <f>F67</f>
        <v>791.7</v>
      </c>
    </row>
    <row r="67" spans="2:6" ht="15.75" customHeight="1" x14ac:dyDescent="0.2">
      <c r="B67" s="23" t="s">
        <v>22</v>
      </c>
      <c r="C67" s="56" t="s">
        <v>262</v>
      </c>
      <c r="D67" s="42">
        <v>0</v>
      </c>
      <c r="E67" s="42">
        <v>791.7</v>
      </c>
      <c r="F67" s="42">
        <f>D67+E67</f>
        <v>791.7</v>
      </c>
    </row>
    <row r="68" spans="2:6" ht="39" customHeight="1" x14ac:dyDescent="0.2">
      <c r="B68" s="28" t="s">
        <v>182</v>
      </c>
      <c r="C68" s="64" t="s">
        <v>230</v>
      </c>
      <c r="D68" s="32">
        <f t="shared" ref="D68:F69" si="6">D69</f>
        <v>1400</v>
      </c>
      <c r="E68" s="42">
        <f t="shared" si="6"/>
        <v>13300</v>
      </c>
      <c r="F68" s="32">
        <f t="shared" si="6"/>
        <v>14700</v>
      </c>
    </row>
    <row r="69" spans="2:6" ht="40.5" customHeight="1" x14ac:dyDescent="0.2">
      <c r="B69" s="28" t="s">
        <v>183</v>
      </c>
      <c r="C69" s="69" t="s">
        <v>231</v>
      </c>
      <c r="D69" s="32">
        <f t="shared" si="6"/>
        <v>1400</v>
      </c>
      <c r="E69" s="42">
        <f t="shared" si="6"/>
        <v>13300</v>
      </c>
      <c r="F69" s="32">
        <f t="shared" si="6"/>
        <v>14700</v>
      </c>
    </row>
    <row r="70" spans="2:6" ht="45" customHeight="1" x14ac:dyDescent="0.2">
      <c r="B70" s="25" t="s">
        <v>28</v>
      </c>
      <c r="C70" s="56" t="s">
        <v>263</v>
      </c>
      <c r="D70" s="32">
        <v>1400</v>
      </c>
      <c r="E70" s="42">
        <v>13300</v>
      </c>
      <c r="F70" s="32">
        <f>D70+E70</f>
        <v>14700</v>
      </c>
    </row>
    <row r="71" spans="2:6" ht="21.75" customHeight="1" x14ac:dyDescent="0.2">
      <c r="B71" s="31" t="s">
        <v>184</v>
      </c>
      <c r="C71" s="70" t="s">
        <v>232</v>
      </c>
      <c r="D71" s="32">
        <f>D72</f>
        <v>125</v>
      </c>
      <c r="E71" s="42">
        <f>E72</f>
        <v>355</v>
      </c>
      <c r="F71" s="32">
        <f>F72</f>
        <v>480</v>
      </c>
    </row>
    <row r="72" spans="2:6" ht="22.5" customHeight="1" x14ac:dyDescent="0.2">
      <c r="B72" s="31" t="s">
        <v>185</v>
      </c>
      <c r="C72" s="67" t="s">
        <v>233</v>
      </c>
      <c r="D72" s="42">
        <f>D73+D74</f>
        <v>125</v>
      </c>
      <c r="E72" s="42">
        <f>E73+E74</f>
        <v>355</v>
      </c>
      <c r="F72" s="42">
        <f>F73+F74</f>
        <v>480</v>
      </c>
    </row>
    <row r="73" spans="2:6" ht="25.5" customHeight="1" x14ac:dyDescent="0.2">
      <c r="B73" s="23" t="s">
        <v>63</v>
      </c>
      <c r="C73" s="56" t="s">
        <v>234</v>
      </c>
      <c r="D73" s="42">
        <v>75</v>
      </c>
      <c r="E73" s="42">
        <v>0</v>
      </c>
      <c r="F73" s="42">
        <v>75</v>
      </c>
    </row>
    <row r="74" spans="2:6" ht="24.75" customHeight="1" x14ac:dyDescent="0.2">
      <c r="B74" s="23" t="s">
        <v>50</v>
      </c>
      <c r="C74" s="56" t="s">
        <v>235</v>
      </c>
      <c r="D74" s="42">
        <v>50</v>
      </c>
      <c r="E74" s="42">
        <v>355</v>
      </c>
      <c r="F74" s="42">
        <f>D74+E74</f>
        <v>405</v>
      </c>
    </row>
    <row r="75" spans="2:6" ht="17.25" customHeight="1" x14ac:dyDescent="0.2">
      <c r="B75" s="23" t="s">
        <v>61</v>
      </c>
      <c r="C75" s="65" t="s">
        <v>236</v>
      </c>
      <c r="D75" s="42">
        <f>D76</f>
        <v>31</v>
      </c>
      <c r="E75" s="42">
        <f>E76</f>
        <v>0</v>
      </c>
      <c r="F75" s="32">
        <f>F76</f>
        <v>31</v>
      </c>
    </row>
    <row r="76" spans="2:6" ht="25.5" customHeight="1" x14ac:dyDescent="0.2">
      <c r="B76" s="28" t="s">
        <v>186</v>
      </c>
      <c r="C76" s="60" t="s">
        <v>237</v>
      </c>
      <c r="D76" s="42">
        <f>D77</f>
        <v>31</v>
      </c>
      <c r="E76" s="42">
        <v>0</v>
      </c>
      <c r="F76" s="32">
        <f>F77</f>
        <v>31</v>
      </c>
    </row>
    <row r="77" spans="2:6" ht="30" customHeight="1" x14ac:dyDescent="0.2">
      <c r="B77" s="23" t="s">
        <v>62</v>
      </c>
      <c r="C77" s="56" t="s">
        <v>238</v>
      </c>
      <c r="D77" s="42">
        <v>31</v>
      </c>
      <c r="E77" s="42">
        <v>0</v>
      </c>
      <c r="F77" s="32">
        <v>31</v>
      </c>
    </row>
    <row r="78" spans="2:6" ht="21.75" customHeight="1" x14ac:dyDescent="0.2">
      <c r="B78" s="23" t="s">
        <v>142</v>
      </c>
      <c r="C78" s="66" t="s">
        <v>239</v>
      </c>
      <c r="D78" s="46">
        <f>SUM(D79:D100)</f>
        <v>1342.9999999999998</v>
      </c>
      <c r="E78" s="46">
        <f>SUM(E79:E100)</f>
        <v>1932.8</v>
      </c>
      <c r="F78" s="46">
        <f>SUM(F79:F100)</f>
        <v>3275.8</v>
      </c>
    </row>
    <row r="79" spans="2:6" ht="38.25" customHeight="1" x14ac:dyDescent="0.2">
      <c r="B79" s="23" t="s">
        <v>117</v>
      </c>
      <c r="C79" s="56" t="s">
        <v>240</v>
      </c>
      <c r="D79" s="32">
        <v>30.1</v>
      </c>
      <c r="E79" s="32">
        <v>2.5</v>
      </c>
      <c r="F79" s="32">
        <f>D79+E79</f>
        <v>32.6</v>
      </c>
    </row>
    <row r="80" spans="2:6" ht="52.5" customHeight="1" x14ac:dyDescent="0.2">
      <c r="B80" s="23" t="s">
        <v>118</v>
      </c>
      <c r="C80" s="56" t="s">
        <v>241</v>
      </c>
      <c r="D80" s="32">
        <v>115.3</v>
      </c>
      <c r="E80" s="32">
        <v>59.1</v>
      </c>
      <c r="F80" s="32">
        <f t="shared" ref="F80:F100" si="7">D80+E80</f>
        <v>174.4</v>
      </c>
    </row>
    <row r="81" spans="2:6" ht="48.75" customHeight="1" x14ac:dyDescent="0.2">
      <c r="B81" s="23" t="s">
        <v>159</v>
      </c>
      <c r="C81" s="58" t="s">
        <v>242</v>
      </c>
      <c r="D81" s="32">
        <v>2.5</v>
      </c>
      <c r="E81" s="32">
        <v>0</v>
      </c>
      <c r="F81" s="32">
        <f t="shared" si="7"/>
        <v>2.5</v>
      </c>
    </row>
    <row r="82" spans="2:6" ht="39" customHeight="1" x14ac:dyDescent="0.2">
      <c r="B82" s="23" t="s">
        <v>119</v>
      </c>
      <c r="C82" s="56" t="s">
        <v>243</v>
      </c>
      <c r="D82" s="32">
        <v>20.5</v>
      </c>
      <c r="E82" s="32">
        <v>1.5</v>
      </c>
      <c r="F82" s="32">
        <f t="shared" si="7"/>
        <v>22</v>
      </c>
    </row>
    <row r="83" spans="2:6" ht="47.25" customHeight="1" x14ac:dyDescent="0.2">
      <c r="B83" s="23" t="s">
        <v>120</v>
      </c>
      <c r="C83" s="56" t="s">
        <v>160</v>
      </c>
      <c r="D83" s="32">
        <v>107</v>
      </c>
      <c r="E83" s="32">
        <v>162.19999999999999</v>
      </c>
      <c r="F83" s="32">
        <f t="shared" si="7"/>
        <v>269.2</v>
      </c>
    </row>
    <row r="84" spans="2:6" ht="46.5" customHeight="1" x14ac:dyDescent="0.2">
      <c r="B84" s="23" t="s">
        <v>121</v>
      </c>
      <c r="C84" s="56" t="s">
        <v>244</v>
      </c>
      <c r="D84" s="32">
        <v>78</v>
      </c>
      <c r="E84" s="32">
        <v>0</v>
      </c>
      <c r="F84" s="32">
        <f t="shared" si="7"/>
        <v>78</v>
      </c>
    </row>
    <row r="85" spans="2:6" ht="47.25" customHeight="1" x14ac:dyDescent="0.2">
      <c r="B85" s="23" t="s">
        <v>122</v>
      </c>
      <c r="C85" s="56" t="s">
        <v>245</v>
      </c>
      <c r="D85" s="32">
        <v>21</v>
      </c>
      <c r="E85" s="32">
        <v>0</v>
      </c>
      <c r="F85" s="32">
        <f t="shared" si="7"/>
        <v>21</v>
      </c>
    </row>
    <row r="86" spans="2:6" ht="33.75" customHeight="1" x14ac:dyDescent="0.2">
      <c r="B86" s="23" t="s">
        <v>161</v>
      </c>
      <c r="C86" s="71" t="s">
        <v>246</v>
      </c>
      <c r="D86" s="32">
        <v>3.5</v>
      </c>
      <c r="E86" s="32">
        <v>0</v>
      </c>
      <c r="F86" s="32">
        <f t="shared" si="7"/>
        <v>3.5</v>
      </c>
    </row>
    <row r="87" spans="2:6" ht="49.5" customHeight="1" x14ac:dyDescent="0.2">
      <c r="B87" s="23" t="s">
        <v>190</v>
      </c>
      <c r="C87" s="71" t="s">
        <v>247</v>
      </c>
      <c r="D87" s="32">
        <v>0</v>
      </c>
      <c r="E87" s="32">
        <v>250</v>
      </c>
      <c r="F87" s="32">
        <f t="shared" si="7"/>
        <v>250</v>
      </c>
    </row>
    <row r="88" spans="2:6" ht="48" customHeight="1" x14ac:dyDescent="0.2">
      <c r="B88" s="23" t="s">
        <v>191</v>
      </c>
      <c r="C88" s="71" t="s">
        <v>248</v>
      </c>
      <c r="D88" s="32">
        <v>0</v>
      </c>
      <c r="E88" s="32">
        <v>5</v>
      </c>
      <c r="F88" s="32">
        <f t="shared" si="7"/>
        <v>5</v>
      </c>
    </row>
    <row r="89" spans="2:6" ht="57" customHeight="1" x14ac:dyDescent="0.2">
      <c r="B89" s="23" t="s">
        <v>144</v>
      </c>
      <c r="C89" s="71" t="s">
        <v>249</v>
      </c>
      <c r="D89" s="32">
        <v>13.9</v>
      </c>
      <c r="E89" s="32">
        <v>0</v>
      </c>
      <c r="F89" s="32">
        <f t="shared" si="7"/>
        <v>13.9</v>
      </c>
    </row>
    <row r="90" spans="2:6" ht="51" customHeight="1" x14ac:dyDescent="0.2">
      <c r="B90" s="23" t="s">
        <v>192</v>
      </c>
      <c r="C90" s="71" t="s">
        <v>250</v>
      </c>
      <c r="D90" s="32">
        <v>0</v>
      </c>
      <c r="E90" s="32">
        <v>1</v>
      </c>
      <c r="F90" s="32">
        <f t="shared" si="7"/>
        <v>1</v>
      </c>
    </row>
    <row r="91" spans="2:6" ht="39" customHeight="1" x14ac:dyDescent="0.2">
      <c r="B91" s="23" t="s">
        <v>146</v>
      </c>
      <c r="C91" s="71" t="s">
        <v>251</v>
      </c>
      <c r="D91" s="32">
        <v>3.5</v>
      </c>
      <c r="E91" s="32">
        <v>1.5</v>
      </c>
      <c r="F91" s="32">
        <f t="shared" si="7"/>
        <v>5</v>
      </c>
    </row>
    <row r="92" spans="2:6" ht="45.75" customHeight="1" x14ac:dyDescent="0.2">
      <c r="B92" s="23" t="s">
        <v>123</v>
      </c>
      <c r="C92" s="64" t="s">
        <v>252</v>
      </c>
      <c r="D92" s="32">
        <v>58.3</v>
      </c>
      <c r="E92" s="32">
        <v>0</v>
      </c>
      <c r="F92" s="32">
        <f t="shared" si="7"/>
        <v>58.3</v>
      </c>
    </row>
    <row r="93" spans="2:6" ht="37.5" customHeight="1" x14ac:dyDescent="0.2">
      <c r="B93" s="23" t="s">
        <v>125</v>
      </c>
      <c r="C93" s="57" t="s">
        <v>253</v>
      </c>
      <c r="D93" s="32">
        <v>324.3</v>
      </c>
      <c r="E93" s="32">
        <v>109.1</v>
      </c>
      <c r="F93" s="32">
        <f t="shared" si="7"/>
        <v>433.4</v>
      </c>
    </row>
    <row r="94" spans="2:6" ht="48.75" customHeight="1" x14ac:dyDescent="0.2">
      <c r="B94" s="23" t="s">
        <v>116</v>
      </c>
      <c r="C94" s="64" t="s">
        <v>254</v>
      </c>
      <c r="D94" s="32">
        <v>529.79999999999995</v>
      </c>
      <c r="E94" s="32">
        <v>122.6</v>
      </c>
      <c r="F94" s="32">
        <f t="shared" si="7"/>
        <v>652.4</v>
      </c>
    </row>
    <row r="95" spans="2:6" ht="36" customHeight="1" x14ac:dyDescent="0.2">
      <c r="B95" s="23" t="s">
        <v>162</v>
      </c>
      <c r="C95" s="64" t="s">
        <v>255</v>
      </c>
      <c r="D95" s="32">
        <v>10</v>
      </c>
      <c r="E95" s="32">
        <v>0</v>
      </c>
      <c r="F95" s="32">
        <f t="shared" si="7"/>
        <v>10</v>
      </c>
    </row>
    <row r="96" spans="2:6" ht="36" customHeight="1" x14ac:dyDescent="0.2">
      <c r="B96" s="23" t="s">
        <v>189</v>
      </c>
      <c r="C96" s="64" t="s">
        <v>256</v>
      </c>
      <c r="D96" s="32">
        <v>0</v>
      </c>
      <c r="E96" s="32">
        <v>911.3</v>
      </c>
      <c r="F96" s="32">
        <f t="shared" si="7"/>
        <v>911.3</v>
      </c>
    </row>
    <row r="97" spans="2:6" ht="36" customHeight="1" x14ac:dyDescent="0.2">
      <c r="B97" s="23" t="s">
        <v>143</v>
      </c>
      <c r="C97" s="57" t="s">
        <v>257</v>
      </c>
      <c r="D97" s="32">
        <v>10</v>
      </c>
      <c r="E97" s="32">
        <v>210</v>
      </c>
      <c r="F97" s="32">
        <f t="shared" si="7"/>
        <v>220</v>
      </c>
    </row>
    <row r="98" spans="2:6" ht="38.25" hidden="1" customHeight="1" x14ac:dyDescent="0.2">
      <c r="B98" s="23" t="s">
        <v>124</v>
      </c>
      <c r="C98" s="56" t="s">
        <v>147</v>
      </c>
      <c r="D98" s="32"/>
      <c r="E98" s="32"/>
      <c r="F98" s="32">
        <f t="shared" si="7"/>
        <v>0</v>
      </c>
    </row>
    <row r="99" spans="2:6" ht="36.75" hidden="1" customHeight="1" x14ac:dyDescent="0.2">
      <c r="B99" s="23" t="s">
        <v>115</v>
      </c>
      <c r="C99" s="56" t="s">
        <v>148</v>
      </c>
      <c r="D99" s="44"/>
      <c r="E99" s="32"/>
      <c r="F99" s="32">
        <f t="shared" si="7"/>
        <v>0</v>
      </c>
    </row>
    <row r="100" spans="2:6" ht="49.5" customHeight="1" x14ac:dyDescent="0.2">
      <c r="B100" s="23" t="s">
        <v>131</v>
      </c>
      <c r="C100" s="64" t="s">
        <v>258</v>
      </c>
      <c r="D100" s="32">
        <v>15.3</v>
      </c>
      <c r="E100" s="32">
        <v>97</v>
      </c>
      <c r="F100" s="32">
        <f t="shared" si="7"/>
        <v>112.3</v>
      </c>
    </row>
    <row r="101" spans="2:6" x14ac:dyDescent="0.2">
      <c r="B101" s="23" t="s">
        <v>23</v>
      </c>
      <c r="C101" s="56" t="s">
        <v>259</v>
      </c>
      <c r="D101" s="32">
        <f t="shared" ref="D101:E102" si="8">D102</f>
        <v>27.7</v>
      </c>
      <c r="E101" s="42">
        <f t="shared" si="8"/>
        <v>1.3</v>
      </c>
      <c r="F101" s="32">
        <f>F102</f>
        <v>29</v>
      </c>
    </row>
    <row r="102" spans="2:6" ht="16.5" customHeight="1" x14ac:dyDescent="0.2">
      <c r="B102" s="47" t="s">
        <v>187</v>
      </c>
      <c r="C102" s="67" t="s">
        <v>261</v>
      </c>
      <c r="D102" s="32">
        <f t="shared" si="8"/>
        <v>27.7</v>
      </c>
      <c r="E102" s="42">
        <f t="shared" si="8"/>
        <v>1.3</v>
      </c>
      <c r="F102" s="32">
        <f>F103</f>
        <v>29</v>
      </c>
    </row>
    <row r="103" spans="2:6" x14ac:dyDescent="0.2">
      <c r="B103" s="23" t="s">
        <v>24</v>
      </c>
      <c r="C103" s="72" t="s">
        <v>260</v>
      </c>
      <c r="D103" s="42">
        <v>27.7</v>
      </c>
      <c r="E103" s="42">
        <v>1.3</v>
      </c>
      <c r="F103" s="42">
        <f>D103+E103</f>
        <v>29</v>
      </c>
    </row>
    <row r="104" spans="2:6" ht="16.5" customHeight="1" x14ac:dyDescent="0.2">
      <c r="B104" s="33" t="s">
        <v>25</v>
      </c>
      <c r="C104" s="73" t="s">
        <v>44</v>
      </c>
      <c r="D104" s="34">
        <f>D105+D134+D136</f>
        <v>4417192.0999999996</v>
      </c>
      <c r="E104" s="34">
        <f>E105+E134+E136</f>
        <v>586113.79999999993</v>
      </c>
      <c r="F104" s="34">
        <f>F105+F134+F136</f>
        <v>5003305.8999999994</v>
      </c>
    </row>
    <row r="105" spans="2:6" x14ac:dyDescent="0.2">
      <c r="B105" s="35" t="s">
        <v>26</v>
      </c>
      <c r="C105" s="74" t="s">
        <v>45</v>
      </c>
      <c r="D105" s="32">
        <f>D106+D122+D130+D110</f>
        <v>4417092.0999999996</v>
      </c>
      <c r="E105" s="32">
        <f>E106+E122+E130+E110</f>
        <v>585778.69999999995</v>
      </c>
      <c r="F105" s="32">
        <f>F106+F122+F130+F110</f>
        <v>5002870.8</v>
      </c>
    </row>
    <row r="106" spans="2:6" x14ac:dyDescent="0.2">
      <c r="B106" s="36" t="s">
        <v>132</v>
      </c>
      <c r="C106" s="75" t="s">
        <v>151</v>
      </c>
      <c r="D106" s="37">
        <f>SUM(D107:D109)</f>
        <v>1195679.2999999998</v>
      </c>
      <c r="E106" s="37">
        <f>SUM(E107:E109)</f>
        <v>33567.700000000004</v>
      </c>
      <c r="F106" s="37">
        <f>SUM(F107:F109)</f>
        <v>1229247</v>
      </c>
    </row>
    <row r="107" spans="2:6" ht="24.75" customHeight="1" x14ac:dyDescent="0.2">
      <c r="B107" s="23" t="s">
        <v>66</v>
      </c>
      <c r="C107" s="56" t="s">
        <v>152</v>
      </c>
      <c r="D107" s="76">
        <v>1109433.8999999999</v>
      </c>
      <c r="E107" s="76">
        <v>0</v>
      </c>
      <c r="F107" s="76">
        <f>D107+E107</f>
        <v>1109433.8999999999</v>
      </c>
    </row>
    <row r="108" spans="2:6" ht="22.5" x14ac:dyDescent="0.2">
      <c r="B108" s="23" t="s">
        <v>154</v>
      </c>
      <c r="C108" s="56" t="s">
        <v>155</v>
      </c>
      <c r="D108" s="76">
        <v>86245.4</v>
      </c>
      <c r="E108" s="76">
        <v>25746.400000000001</v>
      </c>
      <c r="F108" s="76">
        <f>D108+E108</f>
        <v>111991.79999999999</v>
      </c>
    </row>
    <row r="109" spans="2:6" x14ac:dyDescent="0.2">
      <c r="B109" s="23" t="s">
        <v>201</v>
      </c>
      <c r="C109" s="77" t="s">
        <v>202</v>
      </c>
      <c r="D109" s="76">
        <v>0</v>
      </c>
      <c r="E109" s="76">
        <f>4802.1+3019.2</f>
        <v>7821.3</v>
      </c>
      <c r="F109" s="76">
        <f>D109+E109</f>
        <v>7821.3</v>
      </c>
    </row>
    <row r="110" spans="2:6" x14ac:dyDescent="0.2">
      <c r="B110" s="36" t="s">
        <v>67</v>
      </c>
      <c r="C110" s="75" t="s">
        <v>48</v>
      </c>
      <c r="D110" s="37">
        <f>D112+D114+D115+D118+D116+D117+D119+D121+D113+D111</f>
        <v>1206400.3</v>
      </c>
      <c r="E110" s="37">
        <f>SUM(E111:E121)</f>
        <v>488292.19999999995</v>
      </c>
      <c r="F110" s="37">
        <f>F112+F114+F115+F118+F116+F117+F119+F121+F113+F111</f>
        <v>1694692.5</v>
      </c>
    </row>
    <row r="111" spans="2:6" ht="39" customHeight="1" x14ac:dyDescent="0.2">
      <c r="B111" s="29" t="s">
        <v>129</v>
      </c>
      <c r="C111" s="78" t="s">
        <v>206</v>
      </c>
      <c r="D111" s="43">
        <v>0</v>
      </c>
      <c r="E111" s="43">
        <v>11244</v>
      </c>
      <c r="F111" s="43">
        <f>D111+E111</f>
        <v>11244</v>
      </c>
    </row>
    <row r="112" spans="2:6" ht="27" customHeight="1" x14ac:dyDescent="0.2">
      <c r="B112" s="29" t="s">
        <v>130</v>
      </c>
      <c r="C112" s="60" t="s">
        <v>207</v>
      </c>
      <c r="D112" s="43">
        <v>948390.40000000002</v>
      </c>
      <c r="E112" s="43">
        <f>28743+7500+220000+108603.6</f>
        <v>364846.6</v>
      </c>
      <c r="F112" s="43">
        <f>D112+E112</f>
        <v>1313237</v>
      </c>
    </row>
    <row r="113" spans="2:6" ht="35.25" customHeight="1" x14ac:dyDescent="0.2">
      <c r="B113" s="23" t="s">
        <v>203</v>
      </c>
      <c r="C113" s="60" t="s">
        <v>208</v>
      </c>
      <c r="D113" s="43">
        <v>0</v>
      </c>
      <c r="E113" s="43">
        <v>12835</v>
      </c>
      <c r="F113" s="43">
        <f>D113+E113</f>
        <v>12835</v>
      </c>
    </row>
    <row r="114" spans="2:6" ht="27.75" customHeight="1" x14ac:dyDescent="0.2">
      <c r="B114" s="23" t="s">
        <v>179</v>
      </c>
      <c r="C114" s="79" t="s">
        <v>209</v>
      </c>
      <c r="D114" s="43">
        <v>7343</v>
      </c>
      <c r="E114" s="43">
        <f>19252.6-7343</f>
        <v>11909.599999999999</v>
      </c>
      <c r="F114" s="43">
        <f t="shared" ref="D114:F121" si="9">D114+E114</f>
        <v>19252.599999999999</v>
      </c>
    </row>
    <row r="115" spans="2:6" ht="40.5" customHeight="1" x14ac:dyDescent="0.2">
      <c r="B115" s="23" t="s">
        <v>171</v>
      </c>
      <c r="C115" s="80" t="s">
        <v>210</v>
      </c>
      <c r="D115" s="43">
        <v>1183.5</v>
      </c>
      <c r="E115" s="43">
        <v>0</v>
      </c>
      <c r="F115" s="43">
        <f t="shared" si="9"/>
        <v>1183.5</v>
      </c>
    </row>
    <row r="116" spans="2:6" ht="33.75" x14ac:dyDescent="0.2">
      <c r="B116" s="23" t="s">
        <v>127</v>
      </c>
      <c r="C116" s="70" t="s">
        <v>204</v>
      </c>
      <c r="D116" s="43">
        <v>15191.1</v>
      </c>
      <c r="E116" s="43">
        <v>0</v>
      </c>
      <c r="F116" s="43">
        <f t="shared" si="9"/>
        <v>15191.1</v>
      </c>
    </row>
    <row r="117" spans="2:6" ht="25.5" customHeight="1" x14ac:dyDescent="0.2">
      <c r="B117" s="23" t="s">
        <v>68</v>
      </c>
      <c r="C117" s="60" t="s">
        <v>205</v>
      </c>
      <c r="D117" s="43">
        <v>1408.3</v>
      </c>
      <c r="E117" s="81">
        <f>225.6+14.7+0.1</f>
        <v>240.39999999999998</v>
      </c>
      <c r="F117" s="81">
        <f>D117+E117</f>
        <v>1648.6999999999998</v>
      </c>
    </row>
    <row r="118" spans="2:6" x14ac:dyDescent="0.2">
      <c r="B118" s="23" t="s">
        <v>69</v>
      </c>
      <c r="C118" s="60" t="s">
        <v>128</v>
      </c>
      <c r="D118" s="43">
        <v>81.400000000000006</v>
      </c>
      <c r="E118" s="43">
        <v>0</v>
      </c>
      <c r="F118" s="43">
        <f>D118+E118</f>
        <v>81.400000000000006</v>
      </c>
    </row>
    <row r="119" spans="2:6" ht="23.25" customHeight="1" x14ac:dyDescent="0.2">
      <c r="B119" s="23" t="s">
        <v>70</v>
      </c>
      <c r="C119" s="60" t="s">
        <v>211</v>
      </c>
      <c r="D119" s="43">
        <v>16890</v>
      </c>
      <c r="E119" s="81">
        <v>0</v>
      </c>
      <c r="F119" s="81">
        <f t="shared" si="9"/>
        <v>16890</v>
      </c>
    </row>
    <row r="120" spans="2:6" ht="23.25" hidden="1" customHeight="1" x14ac:dyDescent="0.2">
      <c r="B120" s="23" t="s">
        <v>164</v>
      </c>
      <c r="C120" s="60" t="s">
        <v>165</v>
      </c>
      <c r="D120" s="43" t="e">
        <f t="shared" si="9"/>
        <v>#VALUE!</v>
      </c>
      <c r="E120" s="43"/>
      <c r="F120" s="43" t="e">
        <f t="shared" si="9"/>
        <v>#VALUE!</v>
      </c>
    </row>
    <row r="121" spans="2:6" x14ac:dyDescent="0.2">
      <c r="B121" s="23" t="s">
        <v>71</v>
      </c>
      <c r="C121" s="56" t="s">
        <v>212</v>
      </c>
      <c r="D121" s="43">
        <v>215912.6</v>
      </c>
      <c r="E121" s="43">
        <f>-449+70551.6+14614+600+1900</f>
        <v>87216.6</v>
      </c>
      <c r="F121" s="43">
        <f t="shared" si="9"/>
        <v>303129.2</v>
      </c>
    </row>
    <row r="122" spans="2:6" ht="22.5" x14ac:dyDescent="0.2">
      <c r="B122" s="36" t="s">
        <v>72</v>
      </c>
      <c r="C122" s="82" t="s">
        <v>153</v>
      </c>
      <c r="D122" s="37">
        <f>SUM(D123:D129)</f>
        <v>1955544.0999999999</v>
      </c>
      <c r="E122" s="37">
        <f>SUM(E123:E129)</f>
        <v>50496.3</v>
      </c>
      <c r="F122" s="37">
        <f>SUM(F123:F129)</f>
        <v>2006040.4</v>
      </c>
    </row>
    <row r="123" spans="2:6" ht="23.25" customHeight="1" x14ac:dyDescent="0.2">
      <c r="B123" s="23" t="s">
        <v>73</v>
      </c>
      <c r="C123" s="56" t="s">
        <v>64</v>
      </c>
      <c r="D123" s="32">
        <v>1911654</v>
      </c>
      <c r="E123" s="32">
        <f>99.8+233.3+8.2+34.3+328.4+1520.9+10.6+47288.3+7.2</f>
        <v>49531</v>
      </c>
      <c r="F123" s="32">
        <f>D123+E123</f>
        <v>1961185</v>
      </c>
    </row>
    <row r="124" spans="2:6" ht="39" customHeight="1" x14ac:dyDescent="0.2">
      <c r="B124" s="23" t="s">
        <v>74</v>
      </c>
      <c r="C124" s="56" t="s">
        <v>65</v>
      </c>
      <c r="D124" s="32">
        <v>23789</v>
      </c>
      <c r="E124" s="32">
        <v>0</v>
      </c>
      <c r="F124" s="32">
        <f t="shared" ref="F124:F129" si="10">D124+E124</f>
        <v>23789</v>
      </c>
    </row>
    <row r="125" spans="2:6" ht="27" customHeight="1" x14ac:dyDescent="0.2">
      <c r="B125" s="23" t="s">
        <v>75</v>
      </c>
      <c r="C125" s="56" t="s">
        <v>166</v>
      </c>
      <c r="D125" s="32">
        <v>2973.4</v>
      </c>
      <c r="E125" s="32">
        <v>0</v>
      </c>
      <c r="F125" s="32">
        <f t="shared" si="10"/>
        <v>2973.4</v>
      </c>
    </row>
    <row r="126" spans="2:6" ht="21.75" customHeight="1" x14ac:dyDescent="0.2">
      <c r="B126" s="23" t="s">
        <v>76</v>
      </c>
      <c r="C126" s="79" t="s">
        <v>167</v>
      </c>
      <c r="D126" s="32">
        <v>1.2</v>
      </c>
      <c r="E126" s="32">
        <v>0</v>
      </c>
      <c r="F126" s="32">
        <f t="shared" si="10"/>
        <v>1.2</v>
      </c>
    </row>
    <row r="127" spans="2:6" ht="24.75" customHeight="1" x14ac:dyDescent="0.2">
      <c r="B127" s="23" t="s">
        <v>77</v>
      </c>
      <c r="C127" s="69" t="s">
        <v>168</v>
      </c>
      <c r="D127" s="32">
        <v>8000</v>
      </c>
      <c r="E127" s="32">
        <v>0</v>
      </c>
      <c r="F127" s="32">
        <f t="shared" si="10"/>
        <v>8000</v>
      </c>
    </row>
    <row r="128" spans="2:6" ht="36.75" customHeight="1" x14ac:dyDescent="0.2">
      <c r="B128" s="23" t="s">
        <v>78</v>
      </c>
      <c r="C128" s="56" t="s">
        <v>169</v>
      </c>
      <c r="D128" s="32">
        <v>2000</v>
      </c>
      <c r="E128" s="32">
        <v>0</v>
      </c>
      <c r="F128" s="32">
        <f t="shared" si="10"/>
        <v>2000</v>
      </c>
    </row>
    <row r="129" spans="2:6" ht="24" customHeight="1" x14ac:dyDescent="0.2">
      <c r="B129" s="23" t="s">
        <v>79</v>
      </c>
      <c r="C129" s="56" t="s">
        <v>170</v>
      </c>
      <c r="D129" s="32">
        <v>7126.5</v>
      </c>
      <c r="E129" s="32">
        <v>965.3</v>
      </c>
      <c r="F129" s="32">
        <f t="shared" si="10"/>
        <v>8091.8</v>
      </c>
    </row>
    <row r="130" spans="2:6" x14ac:dyDescent="0.2">
      <c r="B130" s="36" t="s">
        <v>133</v>
      </c>
      <c r="C130" s="75" t="s">
        <v>46</v>
      </c>
      <c r="D130" s="37">
        <f>SUM(D131:D133)</f>
        <v>59468.4</v>
      </c>
      <c r="E130" s="37">
        <f>SUM(E131:E133)</f>
        <v>13422.5</v>
      </c>
      <c r="F130" s="37">
        <f>SUM(F131:F133)</f>
        <v>72890.900000000009</v>
      </c>
    </row>
    <row r="131" spans="2:6" ht="39.75" customHeight="1" x14ac:dyDescent="0.2">
      <c r="B131" s="23" t="s">
        <v>80</v>
      </c>
      <c r="C131" s="56" t="s">
        <v>114</v>
      </c>
      <c r="D131" s="32">
        <v>9997</v>
      </c>
      <c r="E131" s="42">
        <f>1034.6+2456.3+2648.8+2106+3059-1100.2</f>
        <v>10204.5</v>
      </c>
      <c r="F131" s="32">
        <f>D131+E131</f>
        <v>20201.5</v>
      </c>
    </row>
    <row r="132" spans="2:6" ht="57.75" customHeight="1" x14ac:dyDescent="0.2">
      <c r="B132" s="23" t="s">
        <v>140</v>
      </c>
      <c r="C132" s="56" t="s">
        <v>200</v>
      </c>
      <c r="D132" s="32">
        <v>38091.300000000003</v>
      </c>
      <c r="E132" s="32">
        <v>0</v>
      </c>
      <c r="F132" s="32">
        <f>D132+E132</f>
        <v>38091.300000000003</v>
      </c>
    </row>
    <row r="133" spans="2:6" x14ac:dyDescent="0.2">
      <c r="B133" s="23" t="s">
        <v>81</v>
      </c>
      <c r="C133" s="56" t="s">
        <v>141</v>
      </c>
      <c r="D133" s="42">
        <v>11380.1</v>
      </c>
      <c r="E133" s="42">
        <f>1086.5+150+300+250+151.5+1280</f>
        <v>3218</v>
      </c>
      <c r="F133" s="42">
        <f>D133+E133</f>
        <v>14598.1</v>
      </c>
    </row>
    <row r="134" spans="2:6" x14ac:dyDescent="0.2">
      <c r="B134" s="36" t="s">
        <v>175</v>
      </c>
      <c r="C134" s="75" t="s">
        <v>177</v>
      </c>
      <c r="D134" s="37">
        <f>D135</f>
        <v>100</v>
      </c>
      <c r="E134" s="37">
        <f>E135</f>
        <v>600</v>
      </c>
      <c r="F134" s="37">
        <f>F135</f>
        <v>700</v>
      </c>
    </row>
    <row r="135" spans="2:6" ht="22.5" x14ac:dyDescent="0.2">
      <c r="B135" s="25" t="s">
        <v>176</v>
      </c>
      <c r="C135" s="56" t="s">
        <v>178</v>
      </c>
      <c r="D135" s="32">
        <v>100</v>
      </c>
      <c r="E135" s="32">
        <v>600</v>
      </c>
      <c r="F135" s="32">
        <f>E135+D135</f>
        <v>700</v>
      </c>
    </row>
    <row r="136" spans="2:6" ht="22.5" x14ac:dyDescent="0.2">
      <c r="B136" s="36" t="s">
        <v>213</v>
      </c>
      <c r="C136" s="75" t="s">
        <v>215</v>
      </c>
      <c r="D136" s="51">
        <f>D137</f>
        <v>0</v>
      </c>
      <c r="E136" s="51">
        <f>E137</f>
        <v>-264.89999999999998</v>
      </c>
      <c r="F136" s="51">
        <f>F137</f>
        <v>-264.89999999999998</v>
      </c>
    </row>
    <row r="137" spans="2:6" ht="22.5" x14ac:dyDescent="0.2">
      <c r="B137" s="23" t="s">
        <v>214</v>
      </c>
      <c r="C137" s="56" t="s">
        <v>216</v>
      </c>
      <c r="D137" s="52">
        <v>0</v>
      </c>
      <c r="E137" s="53">
        <v>-264.89999999999998</v>
      </c>
      <c r="F137" s="53">
        <f t="shared" ref="F137" si="11">D137+E137</f>
        <v>-264.89999999999998</v>
      </c>
    </row>
    <row r="138" spans="2:6" s="7" customFormat="1" x14ac:dyDescent="0.2">
      <c r="B138" s="83"/>
      <c r="C138" s="38" t="s">
        <v>27</v>
      </c>
      <c r="D138" s="39">
        <f>D10+D104</f>
        <v>4836629.3999999994</v>
      </c>
      <c r="E138" s="39">
        <f>E10+E104</f>
        <v>700226.39999999991</v>
      </c>
      <c r="F138" s="39">
        <f>F10+F104</f>
        <v>5536855.7999999998</v>
      </c>
    </row>
    <row r="139" spans="2:6" x14ac:dyDescent="0.2">
      <c r="C139" s="8"/>
      <c r="D139" s="9"/>
      <c r="F139" s="12"/>
    </row>
    <row r="140" spans="2:6" x14ac:dyDescent="0.2">
      <c r="C140" s="10"/>
      <c r="D140" s="11"/>
      <c r="F140" s="12"/>
    </row>
    <row r="141" spans="2:6" x14ac:dyDescent="0.2">
      <c r="C141" s="10"/>
      <c r="D141" s="12"/>
    </row>
    <row r="142" spans="2:6" x14ac:dyDescent="0.2">
      <c r="C142" s="8"/>
    </row>
    <row r="143" spans="2:6" x14ac:dyDescent="0.2">
      <c r="C143" s="8"/>
      <c r="E143" s="54"/>
    </row>
    <row r="144" spans="2:6" x14ac:dyDescent="0.2">
      <c r="C144" s="8"/>
    </row>
    <row r="145" spans="3:3" x14ac:dyDescent="0.2">
      <c r="C145" s="8"/>
    </row>
    <row r="146" spans="3:3" x14ac:dyDescent="0.2">
      <c r="C146" s="8"/>
    </row>
    <row r="147" spans="3:3" x14ac:dyDescent="0.2">
      <c r="C147" s="8"/>
    </row>
    <row r="148" spans="3:3" x14ac:dyDescent="0.2">
      <c r="C148" s="8"/>
    </row>
    <row r="149" spans="3:3" x14ac:dyDescent="0.2">
      <c r="C149" s="8"/>
    </row>
    <row r="150" spans="3:3" x14ac:dyDescent="0.2">
      <c r="C150" s="8"/>
    </row>
    <row r="151" spans="3:3" x14ac:dyDescent="0.2">
      <c r="C151" s="8"/>
    </row>
    <row r="152" spans="3:3" x14ac:dyDescent="0.2">
      <c r="C152" s="8"/>
    </row>
    <row r="153" spans="3:3" x14ac:dyDescent="0.2">
      <c r="C153" s="8"/>
    </row>
    <row r="154" spans="3:3" x14ac:dyDescent="0.2">
      <c r="C154" s="8"/>
    </row>
    <row r="155" spans="3:3" x14ac:dyDescent="0.2">
      <c r="C155" s="8"/>
    </row>
    <row r="156" spans="3:3" x14ac:dyDescent="0.2">
      <c r="C156" s="8"/>
    </row>
    <row r="157" spans="3:3" x14ac:dyDescent="0.2">
      <c r="C157" s="8"/>
    </row>
    <row r="158" spans="3:3" x14ac:dyDescent="0.2">
      <c r="C158" s="8"/>
    </row>
    <row r="159" spans="3:3" x14ac:dyDescent="0.2">
      <c r="C159" s="8"/>
    </row>
    <row r="160" spans="3:3" x14ac:dyDescent="0.2">
      <c r="C160" s="8"/>
    </row>
    <row r="161" spans="3:3" x14ac:dyDescent="0.2">
      <c r="C161" s="8"/>
    </row>
    <row r="162" spans="3:3" x14ac:dyDescent="0.2">
      <c r="C162" s="8"/>
    </row>
    <row r="163" spans="3:3" x14ac:dyDescent="0.2">
      <c r="C163" s="8"/>
    </row>
    <row r="164" spans="3:3" x14ac:dyDescent="0.2">
      <c r="C164" s="8"/>
    </row>
    <row r="165" spans="3:3" x14ac:dyDescent="0.2">
      <c r="C165" s="8"/>
    </row>
    <row r="166" spans="3:3" x14ac:dyDescent="0.2">
      <c r="C166" s="8"/>
    </row>
    <row r="167" spans="3:3" x14ac:dyDescent="0.2">
      <c r="C167" s="8"/>
    </row>
    <row r="168" spans="3:3" x14ac:dyDescent="0.2">
      <c r="C168" s="8"/>
    </row>
    <row r="169" spans="3:3" x14ac:dyDescent="0.2">
      <c r="C169" s="8"/>
    </row>
    <row r="170" spans="3:3" x14ac:dyDescent="0.2">
      <c r="C170" s="8"/>
    </row>
    <row r="171" spans="3:3" x14ac:dyDescent="0.2">
      <c r="C171" s="8"/>
    </row>
    <row r="172" spans="3:3" x14ac:dyDescent="0.2">
      <c r="C172" s="8"/>
    </row>
    <row r="173" spans="3:3" x14ac:dyDescent="0.2">
      <c r="C173" s="8"/>
    </row>
    <row r="174" spans="3:3" x14ac:dyDescent="0.2">
      <c r="C174" s="8"/>
    </row>
    <row r="175" spans="3:3" x14ac:dyDescent="0.2">
      <c r="C175" s="8"/>
    </row>
    <row r="176" spans="3:3" x14ac:dyDescent="0.2">
      <c r="C176" s="8"/>
    </row>
    <row r="177" spans="3:3" x14ac:dyDescent="0.2">
      <c r="C177" s="8"/>
    </row>
    <row r="178" spans="3:3" x14ac:dyDescent="0.2">
      <c r="C178" s="8"/>
    </row>
    <row r="179" spans="3:3" x14ac:dyDescent="0.2">
      <c r="C179" s="8"/>
    </row>
    <row r="180" spans="3:3" x14ac:dyDescent="0.2">
      <c r="C180" s="8"/>
    </row>
    <row r="181" spans="3:3" x14ac:dyDescent="0.2">
      <c r="C181" s="8"/>
    </row>
    <row r="182" spans="3:3" x14ac:dyDescent="0.2">
      <c r="C182" s="8"/>
    </row>
    <row r="183" spans="3:3" x14ac:dyDescent="0.2">
      <c r="C183" s="8"/>
    </row>
    <row r="184" spans="3:3" x14ac:dyDescent="0.2">
      <c r="C184" s="8"/>
    </row>
    <row r="185" spans="3:3" x14ac:dyDescent="0.2">
      <c r="C185" s="8"/>
    </row>
    <row r="186" spans="3:3" x14ac:dyDescent="0.2">
      <c r="C186" s="8"/>
    </row>
    <row r="187" spans="3:3" x14ac:dyDescent="0.2">
      <c r="C187" s="8"/>
    </row>
    <row r="188" spans="3:3" x14ac:dyDescent="0.2">
      <c r="C188" s="8"/>
    </row>
    <row r="189" spans="3:3" x14ac:dyDescent="0.2">
      <c r="C189" s="8"/>
    </row>
    <row r="190" spans="3:3" x14ac:dyDescent="0.2">
      <c r="C190" s="8"/>
    </row>
    <row r="191" spans="3:3" x14ac:dyDescent="0.2">
      <c r="C191" s="8"/>
    </row>
    <row r="192" spans="3:3" x14ac:dyDescent="0.2">
      <c r="C192" s="8"/>
    </row>
    <row r="193" spans="3:3" x14ac:dyDescent="0.2">
      <c r="C193" s="8"/>
    </row>
    <row r="194" spans="3:3" x14ac:dyDescent="0.2">
      <c r="C194" s="8"/>
    </row>
    <row r="195" spans="3:3" x14ac:dyDescent="0.2">
      <c r="C195" s="8"/>
    </row>
    <row r="196" spans="3:3" x14ac:dyDescent="0.2">
      <c r="C196" s="8"/>
    </row>
    <row r="197" spans="3:3" x14ac:dyDescent="0.2">
      <c r="C197" s="8"/>
    </row>
    <row r="198" spans="3:3" x14ac:dyDescent="0.2">
      <c r="C198" s="8"/>
    </row>
    <row r="199" spans="3:3" x14ac:dyDescent="0.2">
      <c r="C199" s="8"/>
    </row>
    <row r="200" spans="3:3" x14ac:dyDescent="0.2">
      <c r="C200" s="8"/>
    </row>
    <row r="201" spans="3:3" x14ac:dyDescent="0.2">
      <c r="C201" s="8"/>
    </row>
    <row r="202" spans="3:3" x14ac:dyDescent="0.2">
      <c r="C202" s="8"/>
    </row>
    <row r="203" spans="3:3" x14ac:dyDescent="0.2">
      <c r="C203" s="8"/>
    </row>
    <row r="204" spans="3:3" x14ac:dyDescent="0.2">
      <c r="C204" s="8"/>
    </row>
    <row r="205" spans="3:3" x14ac:dyDescent="0.2">
      <c r="C205" s="8"/>
    </row>
    <row r="206" spans="3:3" x14ac:dyDescent="0.2">
      <c r="C206" s="8"/>
    </row>
    <row r="207" spans="3:3" x14ac:dyDescent="0.2">
      <c r="C207" s="8"/>
    </row>
    <row r="208" spans="3:3" x14ac:dyDescent="0.2">
      <c r="C208" s="8"/>
    </row>
    <row r="209" spans="3:3" x14ac:dyDescent="0.2">
      <c r="C209" s="8"/>
    </row>
    <row r="210" spans="3:3" x14ac:dyDescent="0.2">
      <c r="C210" s="8"/>
    </row>
    <row r="211" spans="3:3" x14ac:dyDescent="0.2">
      <c r="C211" s="8"/>
    </row>
    <row r="212" spans="3:3" x14ac:dyDescent="0.2">
      <c r="C212" s="8"/>
    </row>
    <row r="213" spans="3:3" x14ac:dyDescent="0.2">
      <c r="C213" s="8"/>
    </row>
    <row r="214" spans="3:3" x14ac:dyDescent="0.2">
      <c r="C214" s="8"/>
    </row>
    <row r="215" spans="3:3" x14ac:dyDescent="0.2">
      <c r="C215" s="8"/>
    </row>
    <row r="216" spans="3:3" x14ac:dyDescent="0.2">
      <c r="C216" s="8"/>
    </row>
    <row r="217" spans="3:3" x14ac:dyDescent="0.2">
      <c r="C217" s="8"/>
    </row>
    <row r="218" spans="3:3" x14ac:dyDescent="0.2">
      <c r="C218" s="8"/>
    </row>
    <row r="219" spans="3:3" x14ac:dyDescent="0.2">
      <c r="C219" s="8"/>
    </row>
    <row r="220" spans="3:3" x14ac:dyDescent="0.2">
      <c r="C220" s="8"/>
    </row>
    <row r="221" spans="3:3" x14ac:dyDescent="0.2">
      <c r="C221" s="8"/>
    </row>
    <row r="222" spans="3:3" x14ac:dyDescent="0.2">
      <c r="C222" s="8"/>
    </row>
    <row r="223" spans="3:3" x14ac:dyDescent="0.2">
      <c r="C223" s="8"/>
    </row>
    <row r="224" spans="3:3" x14ac:dyDescent="0.2">
      <c r="C224" s="8"/>
    </row>
    <row r="225" spans="3:3" x14ac:dyDescent="0.2">
      <c r="C225" s="8"/>
    </row>
    <row r="226" spans="3:3" x14ac:dyDescent="0.2">
      <c r="C226" s="8"/>
    </row>
    <row r="227" spans="3:3" x14ac:dyDescent="0.2">
      <c r="C227" s="8"/>
    </row>
    <row r="228" spans="3:3" x14ac:dyDescent="0.2">
      <c r="C228" s="8"/>
    </row>
    <row r="229" spans="3:3" x14ac:dyDescent="0.2">
      <c r="C229" s="8"/>
    </row>
    <row r="230" spans="3:3" x14ac:dyDescent="0.2">
      <c r="C230" s="8"/>
    </row>
    <row r="231" spans="3:3" x14ac:dyDescent="0.2">
      <c r="C231" s="8"/>
    </row>
    <row r="232" spans="3:3" x14ac:dyDescent="0.2">
      <c r="C232" s="8"/>
    </row>
    <row r="233" spans="3:3" x14ac:dyDescent="0.2">
      <c r="C233" s="8"/>
    </row>
    <row r="234" spans="3:3" x14ac:dyDescent="0.2">
      <c r="C234" s="8"/>
    </row>
    <row r="235" spans="3:3" x14ac:dyDescent="0.2">
      <c r="C235" s="8"/>
    </row>
    <row r="236" spans="3:3" x14ac:dyDescent="0.2">
      <c r="C236" s="8"/>
    </row>
    <row r="237" spans="3:3" x14ac:dyDescent="0.2">
      <c r="C237" s="8"/>
    </row>
    <row r="238" spans="3:3" x14ac:dyDescent="0.2">
      <c r="C238" s="8"/>
    </row>
    <row r="239" spans="3:3" x14ac:dyDescent="0.2">
      <c r="C239" s="8"/>
    </row>
    <row r="240" spans="3:3" x14ac:dyDescent="0.2">
      <c r="C240" s="8"/>
    </row>
    <row r="241" spans="3:3" x14ac:dyDescent="0.2">
      <c r="C241" s="8"/>
    </row>
    <row r="242" spans="3:3" x14ac:dyDescent="0.2">
      <c r="C242" s="8"/>
    </row>
    <row r="243" spans="3:3" x14ac:dyDescent="0.2">
      <c r="C243" s="8"/>
    </row>
    <row r="244" spans="3:3" x14ac:dyDescent="0.2">
      <c r="C244" s="8"/>
    </row>
    <row r="245" spans="3:3" x14ac:dyDescent="0.2">
      <c r="C245" s="8"/>
    </row>
    <row r="246" spans="3:3" x14ac:dyDescent="0.2">
      <c r="C246" s="8"/>
    </row>
    <row r="247" spans="3:3" x14ac:dyDescent="0.2">
      <c r="C247" s="8"/>
    </row>
    <row r="248" spans="3:3" x14ac:dyDescent="0.2">
      <c r="C248" s="8"/>
    </row>
    <row r="249" spans="3:3" x14ac:dyDescent="0.2">
      <c r="C249" s="8"/>
    </row>
    <row r="250" spans="3:3" x14ac:dyDescent="0.2">
      <c r="C250" s="8"/>
    </row>
    <row r="251" spans="3:3" x14ac:dyDescent="0.2">
      <c r="C251" s="8"/>
    </row>
    <row r="252" spans="3:3" x14ac:dyDescent="0.2">
      <c r="C252" s="8"/>
    </row>
    <row r="253" spans="3:3" x14ac:dyDescent="0.2">
      <c r="C253" s="8"/>
    </row>
    <row r="254" spans="3:3" x14ac:dyDescent="0.2">
      <c r="C254" s="8"/>
    </row>
    <row r="255" spans="3:3" x14ac:dyDescent="0.2">
      <c r="C255" s="8"/>
    </row>
    <row r="256" spans="3:3" x14ac:dyDescent="0.2">
      <c r="C256" s="8"/>
    </row>
    <row r="257" spans="3:3" x14ac:dyDescent="0.2">
      <c r="C257" s="8"/>
    </row>
    <row r="258" spans="3:3" x14ac:dyDescent="0.2">
      <c r="C258" s="8"/>
    </row>
    <row r="259" spans="3:3" x14ac:dyDescent="0.2">
      <c r="C259" s="8"/>
    </row>
    <row r="260" spans="3:3" x14ac:dyDescent="0.2">
      <c r="C260" s="8"/>
    </row>
    <row r="261" spans="3:3" x14ac:dyDescent="0.2">
      <c r="C261" s="8"/>
    </row>
    <row r="262" spans="3:3" x14ac:dyDescent="0.2">
      <c r="C262" s="8"/>
    </row>
    <row r="263" spans="3:3" x14ac:dyDescent="0.2">
      <c r="C263" s="8"/>
    </row>
    <row r="264" spans="3:3" x14ac:dyDescent="0.2">
      <c r="C264" s="8"/>
    </row>
    <row r="265" spans="3:3" x14ac:dyDescent="0.2">
      <c r="C265" s="8"/>
    </row>
    <row r="266" spans="3:3" x14ac:dyDescent="0.2">
      <c r="C266" s="8"/>
    </row>
    <row r="267" spans="3:3" x14ac:dyDescent="0.2">
      <c r="C267" s="8"/>
    </row>
    <row r="268" spans="3:3" x14ac:dyDescent="0.2">
      <c r="C268" s="8"/>
    </row>
    <row r="269" spans="3:3" x14ac:dyDescent="0.2">
      <c r="C269" s="8"/>
    </row>
    <row r="270" spans="3:3" x14ac:dyDescent="0.2">
      <c r="C270" s="8"/>
    </row>
    <row r="271" spans="3:3" x14ac:dyDescent="0.2">
      <c r="C271" s="8"/>
    </row>
    <row r="272" spans="3:3" x14ac:dyDescent="0.2">
      <c r="C272" s="8"/>
    </row>
    <row r="273" spans="3:3" x14ac:dyDescent="0.2">
      <c r="C273" s="8"/>
    </row>
    <row r="274" spans="3:3" x14ac:dyDescent="0.2">
      <c r="C274" s="8"/>
    </row>
    <row r="275" spans="3:3" x14ac:dyDescent="0.2">
      <c r="C275" s="8"/>
    </row>
    <row r="276" spans="3:3" x14ac:dyDescent="0.2">
      <c r="C276" s="8"/>
    </row>
    <row r="277" spans="3:3" x14ac:dyDescent="0.2">
      <c r="C277" s="8"/>
    </row>
    <row r="278" spans="3:3" x14ac:dyDescent="0.2">
      <c r="C278" s="8"/>
    </row>
    <row r="279" spans="3:3" x14ac:dyDescent="0.2">
      <c r="C279" s="8"/>
    </row>
    <row r="280" spans="3:3" x14ac:dyDescent="0.2">
      <c r="C280" s="8"/>
    </row>
    <row r="281" spans="3:3" x14ac:dyDescent="0.2">
      <c r="C281" s="8"/>
    </row>
    <row r="282" spans="3:3" x14ac:dyDescent="0.2">
      <c r="C282" s="8"/>
    </row>
    <row r="283" spans="3:3" x14ac:dyDescent="0.2">
      <c r="C283" s="8"/>
    </row>
    <row r="284" spans="3:3" x14ac:dyDescent="0.2">
      <c r="C284" s="8"/>
    </row>
    <row r="285" spans="3:3" x14ac:dyDescent="0.2">
      <c r="C285" s="8"/>
    </row>
    <row r="286" spans="3:3" x14ac:dyDescent="0.2">
      <c r="C286" s="8"/>
    </row>
    <row r="287" spans="3:3" x14ac:dyDescent="0.2">
      <c r="C287" s="8"/>
    </row>
    <row r="288" spans="3:3" x14ac:dyDescent="0.2">
      <c r="C288" s="8"/>
    </row>
    <row r="289" spans="3:3" x14ac:dyDescent="0.2">
      <c r="C289" s="8"/>
    </row>
    <row r="290" spans="3:3" x14ac:dyDescent="0.2">
      <c r="C290" s="8"/>
    </row>
  </sheetData>
  <mergeCells count="1">
    <mergeCell ref="D3:F3"/>
  </mergeCells>
  <phoneticPr fontId="6" type="noConversion"/>
  <pageMargins left="0.78740157480314965" right="0" top="0.19685039370078741" bottom="0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2023</vt:lpstr>
      <vt:lpstr>'доходы 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2023-09-21T10:18:22Z</cp:lastPrinted>
  <dcterms:created xsi:type="dcterms:W3CDTF">1996-10-08T23:32:33Z</dcterms:created>
  <dcterms:modified xsi:type="dcterms:W3CDTF">2023-09-21T10:18:24Z</dcterms:modified>
</cp:coreProperties>
</file>